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465" windowWidth="27315" windowHeight="13665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2" i="1"/>
  <c r="F132"/>
  <c r="E130"/>
  <c r="G130" s="1"/>
  <c r="E129"/>
  <c r="G129" s="1"/>
  <c r="B130"/>
  <c r="D130" s="1"/>
  <c r="B129"/>
  <c r="D129" s="1"/>
  <c r="AR85"/>
  <c r="AR84"/>
  <c r="AS84" s="1"/>
  <c r="AP85"/>
  <c r="AP84"/>
  <c r="AQ84" s="1"/>
  <c r="AN85"/>
  <c r="AN84"/>
  <c r="AO84" s="1"/>
  <c r="AL85"/>
  <c r="AL84"/>
  <c r="AM84" s="1"/>
  <c r="AJ85"/>
  <c r="AJ84"/>
  <c r="AK84" s="1"/>
  <c r="AH85"/>
  <c r="AH84"/>
  <c r="AF85"/>
  <c r="AF84"/>
  <c r="AE85"/>
  <c r="AG85" s="1"/>
  <c r="AE84"/>
  <c r="AC85"/>
  <c r="AC84"/>
  <c r="AD84" s="1"/>
  <c r="AA85"/>
  <c r="AA84"/>
  <c r="AB84" s="1"/>
  <c r="Y85"/>
  <c r="Y84"/>
  <c r="X85"/>
  <c r="AS85" s="1"/>
  <c r="X84"/>
  <c r="E35"/>
  <c r="E34"/>
  <c r="C35"/>
  <c r="C34"/>
  <c r="A35"/>
  <c r="A88" s="1"/>
  <c r="A34"/>
  <c r="A87" s="1"/>
  <c r="L28"/>
  <c r="F28"/>
  <c r="AG26"/>
  <c r="AG28" s="1"/>
  <c r="AE26"/>
  <c r="AE28" s="1"/>
  <c r="AC26"/>
  <c r="AC28" s="1"/>
  <c r="AI28" s="1"/>
  <c r="F88" s="1"/>
  <c r="Z26"/>
  <c r="Z28" s="1"/>
  <c r="X26"/>
  <c r="X28" s="1"/>
  <c r="V26"/>
  <c r="V28" s="1"/>
  <c r="S26"/>
  <c r="S28" s="1"/>
  <c r="R26"/>
  <c r="R28" s="1"/>
  <c r="Q26"/>
  <c r="Q28" s="1"/>
  <c r="N26"/>
  <c r="N28" s="1"/>
  <c r="G26"/>
  <c r="G28" s="1"/>
  <c r="B26"/>
  <c r="B28" s="1"/>
  <c r="L23"/>
  <c r="F23"/>
  <c r="AG21"/>
  <c r="O34" s="1"/>
  <c r="AE21"/>
  <c r="AE23" s="1"/>
  <c r="AC21"/>
  <c r="AC23" s="1"/>
  <c r="Z21"/>
  <c r="Z23" s="1"/>
  <c r="X21"/>
  <c r="X23" s="1"/>
  <c r="V21"/>
  <c r="V23" s="1"/>
  <c r="S21"/>
  <c r="S23" s="1"/>
  <c r="R21"/>
  <c r="R23" s="1"/>
  <c r="Q21"/>
  <c r="Q23" s="1"/>
  <c r="N21"/>
  <c r="F34" s="1"/>
  <c r="G21"/>
  <c r="G23" s="1"/>
  <c r="B21"/>
  <c r="B23" s="1"/>
  <c r="E128"/>
  <c r="G128" s="1"/>
  <c r="E127"/>
  <c r="G127" s="1"/>
  <c r="E126"/>
  <c r="G126" s="1"/>
  <c r="B128"/>
  <c r="D128" s="1"/>
  <c r="B127"/>
  <c r="D127" s="1"/>
  <c r="B126"/>
  <c r="D126" s="1"/>
  <c r="A33"/>
  <c r="A86"/>
  <c r="L86" s="1"/>
  <c r="A85"/>
  <c r="L85" s="1"/>
  <c r="A84"/>
  <c r="L84" s="1"/>
  <c r="A32"/>
  <c r="A31"/>
  <c r="U28" l="1"/>
  <c r="D88" s="1"/>
  <c r="AD85"/>
  <c r="AI85"/>
  <c r="AK85"/>
  <c r="AM85"/>
  <c r="AQ85"/>
  <c r="Z84"/>
  <c r="Z85"/>
  <c r="AB85"/>
  <c r="AI84"/>
  <c r="D131"/>
  <c r="D132" s="1"/>
  <c r="G131"/>
  <c r="G132" s="1"/>
  <c r="AG84"/>
  <c r="B35"/>
  <c r="F35"/>
  <c r="H35"/>
  <c r="J35"/>
  <c r="L35"/>
  <c r="N35"/>
  <c r="AO85"/>
  <c r="D35"/>
  <c r="G35"/>
  <c r="I35"/>
  <c r="K35"/>
  <c r="M35"/>
  <c r="O35"/>
  <c r="AG23"/>
  <c r="P21"/>
  <c r="N23"/>
  <c r="B34"/>
  <c r="D34"/>
  <c r="G34"/>
  <c r="H34"/>
  <c r="I34"/>
  <c r="J34"/>
  <c r="K34"/>
  <c r="L34"/>
  <c r="M34"/>
  <c r="N34"/>
  <c r="W85"/>
  <c r="L88"/>
  <c r="A130"/>
  <c r="A129"/>
  <c r="W84"/>
  <c r="L87"/>
  <c r="K28"/>
  <c r="B88" s="1"/>
  <c r="K23"/>
  <c r="B87" s="1"/>
  <c r="P23"/>
  <c r="C87" s="1"/>
  <c r="P28"/>
  <c r="AB28"/>
  <c r="E88" s="1"/>
  <c r="K26"/>
  <c r="P26"/>
  <c r="U26"/>
  <c r="AB26"/>
  <c r="AI26"/>
  <c r="U23"/>
  <c r="D87" s="1"/>
  <c r="AB23"/>
  <c r="E87" s="1"/>
  <c r="AI23"/>
  <c r="F87" s="1"/>
  <c r="K21"/>
  <c r="U21"/>
  <c r="AB21"/>
  <c r="AI21"/>
  <c r="A128"/>
  <c r="A127"/>
  <c r="A126"/>
  <c r="B16"/>
  <c r="B11"/>
  <c r="B6"/>
  <c r="B31" s="1"/>
  <c r="AJ28" l="1"/>
  <c r="M88" s="1"/>
  <c r="C88"/>
  <c r="AJ23"/>
  <c r="M87" s="1"/>
  <c r="S16"/>
  <c r="AF83" l="1"/>
  <c r="AF82"/>
  <c r="AF81"/>
  <c r="AE83"/>
  <c r="AG83" s="1"/>
  <c r="AE82"/>
  <c r="AE81"/>
  <c r="AL83"/>
  <c r="AL82"/>
  <c r="AL81"/>
  <c r="AJ83"/>
  <c r="AJ82"/>
  <c r="AJ81"/>
  <c r="AH83"/>
  <c r="AH82"/>
  <c r="AH81"/>
  <c r="AR83"/>
  <c r="AR82"/>
  <c r="AR81"/>
  <c r="AP83"/>
  <c r="AP82"/>
  <c r="AP81"/>
  <c r="AN83"/>
  <c r="AN82"/>
  <c r="AN81"/>
  <c r="AC83"/>
  <c r="AC82"/>
  <c r="AC81"/>
  <c r="AA83"/>
  <c r="AA82"/>
  <c r="AA81"/>
  <c r="Y83"/>
  <c r="Y82"/>
  <c r="Y81"/>
  <c r="X83"/>
  <c r="X82"/>
  <c r="X81"/>
  <c r="Z83" l="1"/>
  <c r="AG82"/>
  <c r="AD83"/>
  <c r="AQ83"/>
  <c r="AI83"/>
  <c r="AM83"/>
  <c r="AB83"/>
  <c r="AO83"/>
  <c r="AS83"/>
  <c r="AK83"/>
  <c r="AB82"/>
  <c r="AO82"/>
  <c r="AS82"/>
  <c r="AK82"/>
  <c r="Z82"/>
  <c r="AD82"/>
  <c r="AQ82"/>
  <c r="AI82"/>
  <c r="AM82"/>
  <c r="Z81"/>
  <c r="AI81"/>
  <c r="AD81"/>
  <c r="AQ81"/>
  <c r="AM81"/>
  <c r="AB81"/>
  <c r="AO81"/>
  <c r="AS81"/>
  <c r="AK81"/>
  <c r="AG81"/>
  <c r="S11"/>
  <c r="S6"/>
  <c r="AG16"/>
  <c r="AE16"/>
  <c r="AC16"/>
  <c r="Z16"/>
  <c r="X16"/>
  <c r="V16"/>
  <c r="Q16"/>
  <c r="N16"/>
  <c r="N18" s="1"/>
  <c r="E33"/>
  <c r="G16"/>
  <c r="AG11"/>
  <c r="AE11"/>
  <c r="AC11"/>
  <c r="Z11"/>
  <c r="X11"/>
  <c r="V11"/>
  <c r="R11"/>
  <c r="Q11"/>
  <c r="N11"/>
  <c r="N13" s="1"/>
  <c r="E32"/>
  <c r="G11"/>
  <c r="AG6"/>
  <c r="AE6"/>
  <c r="AC6"/>
  <c r="Z6"/>
  <c r="L31" s="1"/>
  <c r="X6"/>
  <c r="K31" s="1"/>
  <c r="V6"/>
  <c r="R6"/>
  <c r="Q6"/>
  <c r="N6"/>
  <c r="N8" s="1"/>
  <c r="G6"/>
  <c r="K16" l="1"/>
  <c r="B33"/>
  <c r="G18"/>
  <c r="D33"/>
  <c r="R18"/>
  <c r="H33"/>
  <c r="X18"/>
  <c r="K33"/>
  <c r="AC18"/>
  <c r="M33"/>
  <c r="AG18"/>
  <c r="O33"/>
  <c r="F18"/>
  <c r="C33"/>
  <c r="Q18"/>
  <c r="G33"/>
  <c r="V18"/>
  <c r="J33"/>
  <c r="Z18"/>
  <c r="L33"/>
  <c r="AE18"/>
  <c r="N33"/>
  <c r="F13"/>
  <c r="C32"/>
  <c r="Q13"/>
  <c r="G32"/>
  <c r="V13"/>
  <c r="J32"/>
  <c r="Z13"/>
  <c r="L32"/>
  <c r="AE13"/>
  <c r="N32"/>
  <c r="K11"/>
  <c r="B32"/>
  <c r="G13"/>
  <c r="D32"/>
  <c r="R13"/>
  <c r="H32"/>
  <c r="X13"/>
  <c r="K32"/>
  <c r="AC13"/>
  <c r="M32"/>
  <c r="AG13"/>
  <c r="O32"/>
  <c r="S13"/>
  <c r="I32"/>
  <c r="R8"/>
  <c r="H31"/>
  <c r="AC8"/>
  <c r="M31"/>
  <c r="AG8"/>
  <c r="O31"/>
  <c r="S8"/>
  <c r="I31"/>
  <c r="Z8"/>
  <c r="G8"/>
  <c r="D31"/>
  <c r="F8"/>
  <c r="C31"/>
  <c r="L8"/>
  <c r="E31"/>
  <c r="U6"/>
  <c r="G31"/>
  <c r="V8"/>
  <c r="J31"/>
  <c r="AE8"/>
  <c r="AI8" s="1"/>
  <c r="F84" s="1"/>
  <c r="N31"/>
  <c r="B8"/>
  <c r="K8" s="1"/>
  <c r="B84" s="1"/>
  <c r="X8"/>
  <c r="S18"/>
  <c r="I33"/>
  <c r="U16"/>
  <c r="Q8"/>
  <c r="U8" s="1"/>
  <c r="D84" s="1"/>
  <c r="AB11"/>
  <c r="AI11"/>
  <c r="AB16"/>
  <c r="AI16"/>
  <c r="U11"/>
  <c r="AB6"/>
  <c r="AI6"/>
  <c r="P11"/>
  <c r="AI13"/>
  <c r="F85" s="1"/>
  <c r="P16"/>
  <c r="AB18"/>
  <c r="E86" s="1"/>
  <c r="AI18"/>
  <c r="F86" s="1"/>
  <c r="P8"/>
  <c r="U18"/>
  <c r="D86" s="1"/>
  <c r="P6"/>
  <c r="B13"/>
  <c r="K13" s="1"/>
  <c r="B85" s="1"/>
  <c r="L13"/>
  <c r="P13" s="1"/>
  <c r="B18"/>
  <c r="K18" s="1"/>
  <c r="B86" s="1"/>
  <c r="L18"/>
  <c r="P18" s="1"/>
  <c r="K6"/>
  <c r="AB13" l="1"/>
  <c r="E85" s="1"/>
  <c r="U13"/>
  <c r="D85" s="1"/>
  <c r="C86"/>
  <c r="F33"/>
  <c r="F32"/>
  <c r="C85"/>
  <c r="C84"/>
  <c r="F31"/>
  <c r="AB8"/>
  <c r="E84" s="1"/>
  <c r="AJ13"/>
  <c r="M85" s="1"/>
  <c r="AJ18"/>
  <c r="M86" s="1"/>
  <c r="AJ8" l="1"/>
  <c r="M84" s="1"/>
  <c r="M89" s="1"/>
  <c r="N89" s="1"/>
</calcChain>
</file>

<file path=xl/sharedStrings.xml><?xml version="1.0" encoding="utf-8"?>
<sst xmlns="http://schemas.openxmlformats.org/spreadsheetml/2006/main" count="137" uniqueCount="72">
  <si>
    <t>Название оранизации</t>
  </si>
  <si>
    <t>Открытость и доступность информации об организации социальной сферы</t>
  </si>
  <si>
    <t xml:space="preserve">Показатели, характеризующие комфортность условий предоставления услуг, в том числе время ожидания предоставления услуг </t>
  </si>
  <si>
    <t>Показатели, характеризующие доступность услуг для инвалидов</t>
  </si>
  <si>
    <t>Показатели, характеризующие доброжелательность, вежливость работников организаций социальной сферы</t>
  </si>
  <si>
    <t>Показатели, характеризующие удовлетворенность условиями оказания услуг</t>
  </si>
  <si>
    <t>Итоговое значение по организации</t>
  </si>
  <si>
    <t>Выборка</t>
  </si>
  <si>
    <t>ИТОГ по критерию "Открытость и доступность информации об организации социальной сферы"</t>
  </si>
  <si>
    <t xml:space="preserve">2.1. Обеспечение в организации социальной сферы комфортных условий для предоставления услуг </t>
  </si>
  <si>
    <t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услуг).</t>
  </si>
  <si>
    <t xml:space="preserve">ИТОГ по критерию "Показатели, характеризующие комфортность условий предоставления услуг, в том числе время ожидания предоставления услуг" </t>
  </si>
  <si>
    <t>ИТОГ по критерию "Показатели, характеризующие доступность услуг для инвалидов"</t>
  </si>
  <si>
    <t xml:space="preserve"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t>
  </si>
  <si>
    <t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</si>
  <si>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</si>
  <si>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ИТОГ по критерию "Показатели, характеризующие доброжелательность, вежливость работников организаций социальной сферы"</t>
  </si>
  <si>
    <t>5.1. Доля получателей услуг, которые готовы рекомендовать организацию социальной сферы родственникам и знакомым</t>
  </si>
  <si>
    <t>5.2. Доля получателей услуг, удовлетворенных организационными условиями предоставления услуг</t>
  </si>
  <si>
    <t xml:space="preserve">5.3. Доля получателей услуг, удовлетворенных в целом условиями оказания услуг в организации социальной сферы </t>
  </si>
  <si>
    <t>ИТОГ по критерию "Показатели, характеризующие удовлетворенность условиями оказания услуг"</t>
  </si>
  <si>
    <r>
      <t xml:space="preserve"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 </t>
    </r>
    <r>
      <rPr>
        <b/>
        <sz val="9"/>
        <color rgb="FFC00000"/>
        <rFont val="Calibri"/>
        <family val="2"/>
        <charset val="204"/>
      </rPr>
      <t>ИСТЕНД</t>
    </r>
  </si>
  <si>
    <t>1.1.1. ИСТЕНД НОРМА</t>
  </si>
  <si>
    <r>
      <t xml:space="preserve"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 </t>
    </r>
    <r>
      <rPr>
        <b/>
        <sz val="9"/>
        <color rgb="FFC00000"/>
        <rFont val="Calibri"/>
        <family val="2"/>
        <charset val="204"/>
      </rPr>
      <t>ИСАЙТ</t>
    </r>
  </si>
  <si>
    <t>1.1.2. ИСАЙТ НОРМА</t>
  </si>
  <si>
    <t>Количество способов взаимодействия</t>
  </si>
  <si>
    <t>1.3.1. Число получателей услуг, удовлетворенных открытостью, полнотой и доступностью информации, размещенной на информационных стендах в помещении организации</t>
  </si>
  <si>
    <t>Общее число опрошенных получателей услуг</t>
  </si>
  <si>
    <t xml:space="preserve">1.3.2. число получателей услуг, удовлетворенных открытостью, полнотой и доступностью информации, размещенной на официальном сайте организации </t>
  </si>
  <si>
    <t>Количество комфортных условий</t>
  </si>
  <si>
    <t>Не установлен</t>
  </si>
  <si>
    <t xml:space="preserve">Число получателей услуг, удовлетворенных комфортностью предоставления услуг </t>
  </si>
  <si>
    <t>Количество условий доступности организации для инвалидов</t>
  </si>
  <si>
    <t>Количество условий доступности</t>
  </si>
  <si>
    <t xml:space="preserve">Число получателей услуг-инвалидов, удовлетворенных доступностью услуг для инвалидов </t>
  </si>
  <si>
    <t xml:space="preserve">Число опрошенных получателей услуг-инвалидов, ответивших на вопрос 8 Анкеты </t>
  </si>
  <si>
    <t>Число потребителей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</si>
  <si>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 xml:space="preserve"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</t>
  </si>
  <si>
    <t xml:space="preserve"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</si>
  <si>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</t>
  </si>
  <si>
    <t xml:space="preserve">Число получателей услуг, удовлетворенных организационными условиями предоставления услуг </t>
  </si>
  <si>
    <t xml:space="preserve">Число  получателей услуг, удовлетворенных в целом условиями оказания услуг в организации социальной сферы </t>
  </si>
  <si>
    <t>Количественные результаты</t>
  </si>
  <si>
    <t>Баллы</t>
  </si>
  <si>
    <t>Индикатор значимости</t>
  </si>
  <si>
    <t>Баллы с применением индикатора значимости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</si>
  <si>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t>
  </si>
  <si>
    <t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</si>
  <si>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"Интернет"</t>
  </si>
  <si>
    <t>Критерии</t>
  </si>
  <si>
    <t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t>
  </si>
  <si>
    <t>3.1. Оборудование помещений организации социальной сферы и прилегающей к ней территории с учетом доступности для инвалидов</t>
  </si>
  <si>
    <t>3.2. Обеспечение в организации социальной сферы условий доступности, позволяющих инвалидам получать услуги наравне с другими</t>
  </si>
  <si>
    <t>3.3. Доля получателей услуг, удовлетворенных доступностью услуг для инвалидов (в % от общего числа опрошенных получателей услуг - инвалидов)</t>
  </si>
  <si>
    <t>3.3. Доля получателей услуг, удовлетворенных доступностью услуг для инвалидов</t>
  </si>
  <si>
    <t>1. Открытость и доступность информации</t>
  </si>
  <si>
    <t>2. Комфортность условий</t>
  </si>
  <si>
    <t>3. Доступность услуг для инвалидов</t>
  </si>
  <si>
    <t>4. Доброжелательность, вежливость работников</t>
  </si>
  <si>
    <t>5. Удовлетворенность условиями оказания услуг</t>
  </si>
  <si>
    <t>Организация</t>
  </si>
  <si>
    <t>Чичло респондентов</t>
  </si>
  <si>
    <t>%</t>
  </si>
  <si>
    <t xml:space="preserve">2.3. Доля получателей услуг, удовлетворенных комфортностью предоставления услуг организацией социальной сферы </t>
  </si>
  <si>
    <t xml:space="preserve">МБУК  Центр досуга и информации  муниципального образования с/п  Линевоозерское </t>
  </si>
  <si>
    <t xml:space="preserve">МУК  Центр культуры и информации  с/п  Глинкинское </t>
  </si>
  <si>
    <t xml:space="preserve">МБУК  Центр культуры и информации  с/п  Энгорокское </t>
  </si>
  <si>
    <t xml:space="preserve">ГАУ Военно-исторический центр  "Дом офицеров Забайкальского края" </t>
  </si>
  <si>
    <t xml:space="preserve">ГАУК  Забайкальская государственная кинокомпания </t>
  </si>
  <si>
    <t xml:space="preserve">ГУК  Нерчинский краеведческий музей </t>
  </si>
  <si>
    <t xml:space="preserve">ГУК  Агинский национальный музей им. Цыбикова </t>
  </si>
  <si>
    <t xml:space="preserve">ГУК  Агинская краевая библиотека им. Жамцарано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</si>
</sst>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rgb="FF000000"/>
      <name val="Calibri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</font>
    <font>
      <sz val="10"/>
      <color rgb="FF000000"/>
      <name val="Arial Narrow"/>
      <family val="2"/>
    </font>
    <font>
      <b/>
      <sz val="12"/>
      <color rgb="FF3F3F3F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FFFF"/>
      <name val="Calibri"/>
      <family val="2"/>
      <charset val="204"/>
    </font>
    <font>
      <b/>
      <sz val="12"/>
      <color rgb="FF000000"/>
      <name val="Arial Narrow"/>
      <family val="2"/>
      <charset val="204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none"/>
    </fill>
    <fill>
      <patternFill patternType="solid">
        <fgColor rgb="FF8EAADB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70AD47"/>
        <bgColor rgb="FF000000"/>
      </patternFill>
    </fill>
    <fill>
      <patternFill patternType="solid">
        <fgColor rgb="FFFFD965"/>
        <bgColor rgb="FFFFFFFF"/>
      </patternFill>
    </fill>
    <fill>
      <patternFill patternType="solid">
        <fgColor rgb="FF5B9BD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">
    <xf numFmtId="0" fontId="0" fillId="0" borderId="0"/>
    <xf numFmtId="0" fontId="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180"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1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5" fillId="9" borderId="0" xfId="1" applyAlignment="1">
      <alignment horizontal="center" vertical="top" wrapText="1"/>
    </xf>
    <xf numFmtId="164" fontId="5" fillId="9" borderId="0" xfId="1" applyNumberFormat="1" applyAlignment="1">
      <alignment horizontal="center" vertical="top"/>
    </xf>
    <xf numFmtId="164" fontId="5" fillId="27" borderId="0" xfId="19" applyNumberFormat="1" applyAlignment="1">
      <alignment horizontal="center" vertical="top"/>
    </xf>
    <xf numFmtId="0" fontId="5" fillId="9" borderId="0" xfId="1" applyAlignment="1">
      <alignment horizontal="center" wrapText="1"/>
    </xf>
    <xf numFmtId="164" fontId="5" fillId="9" borderId="0" xfId="1" applyNumberFormat="1" applyAlignment="1">
      <alignment horizontal="center" vertical="center"/>
    </xf>
    <xf numFmtId="1" fontId="5" fillId="9" borderId="0" xfId="1" applyNumberFormat="1" applyAlignment="1">
      <alignment horizontal="center" vertical="center"/>
    </xf>
    <xf numFmtId="0" fontId="5" fillId="9" borderId="0" xfId="1" applyAlignment="1">
      <alignment horizontal="center" vertical="center" wrapText="1"/>
    </xf>
    <xf numFmtId="0" fontId="2" fillId="11" borderId="0" xfId="3" applyAlignment="1">
      <alignment horizontal="center" vertical="center" wrapText="1"/>
    </xf>
    <xf numFmtId="0" fontId="2" fillId="11" borderId="0" xfId="3" applyAlignment="1">
      <alignment horizontal="center" wrapText="1"/>
    </xf>
    <xf numFmtId="0" fontId="2" fillId="12" borderId="0" xfId="4" applyAlignment="1">
      <alignment horizontal="center" vertical="center" wrapText="1"/>
    </xf>
    <xf numFmtId="0" fontId="5" fillId="27" borderId="0" xfId="19" applyAlignment="1">
      <alignment horizontal="center"/>
    </xf>
    <xf numFmtId="1" fontId="5" fillId="27" borderId="0" xfId="19" applyNumberFormat="1" applyAlignment="1">
      <alignment horizontal="center" vertical="center"/>
    </xf>
    <xf numFmtId="164" fontId="5" fillId="27" borderId="0" xfId="19" applyNumberFormat="1" applyAlignment="1">
      <alignment horizontal="center" vertical="center"/>
    </xf>
    <xf numFmtId="0" fontId="6" fillId="28" borderId="0" xfId="20" applyFont="1" applyAlignment="1">
      <alignment horizontal="center" vertical="top" wrapText="1"/>
    </xf>
    <xf numFmtId="0" fontId="6" fillId="10" borderId="0" xfId="2" applyFont="1" applyAlignment="1">
      <alignment horizontal="center" vertical="top" wrapText="1"/>
    </xf>
    <xf numFmtId="1" fontId="2" fillId="29" borderId="0" xfId="21" applyNumberFormat="1" applyAlignment="1">
      <alignment horizontal="center" vertical="center" wrapText="1"/>
    </xf>
    <xf numFmtId="1" fontId="2" fillId="29" borderId="0" xfId="21" applyNumberFormat="1" applyAlignment="1">
      <alignment horizontal="center" vertical="center"/>
    </xf>
    <xf numFmtId="0" fontId="2" fillId="30" borderId="0" xfId="22" applyAlignment="1">
      <alignment horizontal="center"/>
    </xf>
    <xf numFmtId="164" fontId="5" fillId="15" borderId="0" xfId="7" applyNumberFormat="1" applyAlignment="1">
      <alignment horizontal="center" vertical="top"/>
    </xf>
    <xf numFmtId="1" fontId="2" fillId="17" borderId="0" xfId="9" applyNumberFormat="1" applyAlignment="1">
      <alignment horizontal="center" vertical="center"/>
    </xf>
    <xf numFmtId="164" fontId="5" fillId="15" borderId="0" xfId="7" applyNumberFormat="1" applyAlignment="1">
      <alignment horizontal="center" vertical="center"/>
    </xf>
    <xf numFmtId="164" fontId="5" fillId="19" borderId="0" xfId="11" applyNumberFormat="1" applyAlignment="1">
      <alignment horizontal="center" vertical="top"/>
    </xf>
    <xf numFmtId="164" fontId="5" fillId="19" borderId="0" xfId="11" applyNumberFormat="1" applyAlignment="1">
      <alignment horizontal="center" vertical="center"/>
    </xf>
    <xf numFmtId="1" fontId="2" fillId="21" borderId="0" xfId="13" applyNumberFormat="1" applyAlignment="1">
      <alignment horizontal="center" vertical="center"/>
    </xf>
    <xf numFmtId="164" fontId="5" fillId="23" borderId="0" xfId="15" applyNumberFormat="1" applyAlignment="1">
      <alignment horizontal="center" vertical="top"/>
    </xf>
    <xf numFmtId="164" fontId="5" fillId="23" borderId="0" xfId="15" applyNumberFormat="1" applyAlignment="1">
      <alignment horizontal="center" vertical="center"/>
    </xf>
    <xf numFmtId="1" fontId="2" fillId="25" borderId="0" xfId="17" applyNumberFormat="1" applyAlignment="1">
      <alignment horizontal="center" vertical="center"/>
    </xf>
    <xf numFmtId="164" fontId="5" fillId="13" borderId="1" xfId="5" applyNumberFormat="1" applyBorder="1" applyAlignment="1">
      <alignment horizontal="center" vertical="top"/>
    </xf>
    <xf numFmtId="164" fontId="5" fillId="13" borderId="1" xfId="5" applyNumberFormat="1" applyBorder="1" applyAlignment="1">
      <alignment horizontal="center" vertical="center"/>
    </xf>
    <xf numFmtId="1" fontId="5" fillId="13" borderId="1" xfId="5" applyNumberFormat="1" applyBorder="1" applyAlignment="1">
      <alignment horizontal="center" vertical="center"/>
    </xf>
    <xf numFmtId="0" fontId="2" fillId="14" borderId="0" xfId="6" applyAlignment="1">
      <alignment horizontal="center" vertical="center"/>
    </xf>
    <xf numFmtId="0" fontId="5" fillId="27" borderId="0" xfId="19" applyAlignment="1">
      <alignment horizontal="center" vertical="top" wrapText="1"/>
    </xf>
    <xf numFmtId="0" fontId="6" fillId="16" borderId="0" xfId="8" applyFont="1" applyAlignment="1">
      <alignment horizontal="center" vertical="top" wrapText="1"/>
    </xf>
    <xf numFmtId="0" fontId="5" fillId="15" borderId="0" xfId="7" applyAlignment="1">
      <alignment horizontal="center" vertical="top" wrapText="1"/>
    </xf>
    <xf numFmtId="0" fontId="5" fillId="19" borderId="0" xfId="11" applyAlignment="1">
      <alignment horizontal="center" vertical="top" wrapText="1"/>
    </xf>
    <xf numFmtId="0" fontId="5" fillId="23" borderId="0" xfId="15" applyAlignment="1">
      <alignment horizontal="center" vertical="top" wrapText="1"/>
    </xf>
    <xf numFmtId="1" fontId="5" fillId="15" borderId="0" xfId="7" applyNumberFormat="1" applyAlignment="1">
      <alignment horizontal="center" vertical="center"/>
    </xf>
    <xf numFmtId="1" fontId="2" fillId="11" borderId="0" xfId="3" applyNumberFormat="1" applyAlignment="1">
      <alignment horizontal="center" wrapText="1"/>
    </xf>
    <xf numFmtId="1" fontId="2" fillId="18" borderId="0" xfId="10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2" fillId="30" borderId="0" xfId="22" applyNumberFormat="1" applyAlignment="1">
      <alignment horizontal="center" vertical="center" wrapText="1"/>
    </xf>
    <xf numFmtId="1" fontId="5" fillId="27" borderId="0" xfId="19" applyNumberFormat="1" applyAlignment="1">
      <alignment horizontal="center" vertical="center" wrapText="1"/>
    </xf>
    <xf numFmtId="1" fontId="5" fillId="19" borderId="0" xfId="11" applyNumberFormat="1" applyAlignment="1">
      <alignment horizontal="center" vertical="center"/>
    </xf>
    <xf numFmtId="1" fontId="5" fillId="23" borderId="0" xfId="15" applyNumberFormat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1" fontId="5" fillId="9" borderId="0" xfId="1" applyNumberFormat="1" applyAlignment="1">
      <alignment horizontal="center"/>
    </xf>
    <xf numFmtId="1" fontId="2" fillId="12" borderId="0" xfId="4" applyNumberFormat="1" applyAlignment="1">
      <alignment horizontal="center"/>
    </xf>
    <xf numFmtId="1" fontId="2" fillId="29" borderId="0" xfId="21" applyNumberFormat="1" applyAlignment="1">
      <alignment horizontal="center"/>
    </xf>
    <xf numFmtId="1" fontId="5" fillId="27" borderId="0" xfId="19" applyNumberFormat="1" applyAlignment="1">
      <alignment horizontal="center"/>
    </xf>
    <xf numFmtId="1" fontId="2" fillId="30" borderId="0" xfId="22" applyNumberFormat="1" applyAlignment="1">
      <alignment horizontal="center"/>
    </xf>
    <xf numFmtId="1" fontId="5" fillId="19" borderId="0" xfId="11" applyNumberFormat="1" applyAlignment="1">
      <alignment horizontal="center"/>
    </xf>
    <xf numFmtId="1" fontId="5" fillId="23" borderId="0" xfId="15" applyNumberFormat="1" applyAlignment="1">
      <alignment horizontal="center"/>
    </xf>
    <xf numFmtId="1" fontId="5" fillId="15" borderId="0" xfId="7" applyNumberFormat="1" applyAlignment="1">
      <alignment horizontal="center"/>
    </xf>
    <xf numFmtId="0" fontId="2" fillId="12" borderId="0" xfId="4" applyAlignment="1">
      <alignment horizontal="center" wrapText="1"/>
    </xf>
    <xf numFmtId="0" fontId="5" fillId="13" borderId="0" xfId="5" applyAlignment="1">
      <alignment horizontal="center"/>
    </xf>
    <xf numFmtId="1" fontId="5" fillId="13" borderId="0" xfId="5" applyNumberFormat="1" applyAlignment="1">
      <alignment horizontal="center"/>
    </xf>
    <xf numFmtId="0" fontId="2" fillId="11" borderId="0" xfId="3"/>
    <xf numFmtId="0" fontId="5" fillId="9" borderId="0" xfId="1"/>
    <xf numFmtId="1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5" fillId="9" borderId="0" xfId="1" applyAlignment="1">
      <alignment horizontal="center"/>
    </xf>
    <xf numFmtId="0" fontId="2" fillId="11" borderId="0" xfId="3" applyAlignment="1">
      <alignment wrapText="1"/>
    </xf>
    <xf numFmtId="0" fontId="2" fillId="12" borderId="0" xfId="4" applyAlignment="1">
      <alignment wrapText="1"/>
    </xf>
    <xf numFmtId="0" fontId="5" fillId="9" borderId="0" xfId="1" applyAlignment="1">
      <alignment wrapText="1"/>
    </xf>
    <xf numFmtId="0" fontId="0" fillId="2" borderId="0" xfId="0" applyFill="1" applyAlignment="1">
      <alignment wrapText="1"/>
    </xf>
    <xf numFmtId="1" fontId="5" fillId="27" borderId="0" xfId="19" applyNumberFormat="1"/>
    <xf numFmtId="0" fontId="2" fillId="29" borderId="0" xfId="21" applyAlignment="1">
      <alignment horizontal="center"/>
    </xf>
    <xf numFmtId="0" fontId="5" fillId="27" borderId="0" xfId="19"/>
    <xf numFmtId="164" fontId="5" fillId="27" borderId="0" xfId="19" applyNumberFormat="1" applyAlignment="1">
      <alignment horizontal="center"/>
    </xf>
    <xf numFmtId="0" fontId="2" fillId="17" borderId="0" xfId="9" applyAlignment="1">
      <alignment horizontal="center"/>
    </xf>
    <xf numFmtId="0" fontId="5" fillId="15" borderId="0" xfId="7" applyAlignment="1">
      <alignment horizontal="center"/>
    </xf>
    <xf numFmtId="0" fontId="2" fillId="18" borderId="0" xfId="10" applyAlignment="1">
      <alignment horizontal="center"/>
    </xf>
    <xf numFmtId="0" fontId="2" fillId="21" borderId="0" xfId="13" applyAlignment="1">
      <alignment horizontal="center"/>
    </xf>
    <xf numFmtId="0" fontId="5" fillId="19" borderId="0" xfId="11" applyAlignment="1">
      <alignment horizontal="center"/>
    </xf>
    <xf numFmtId="0" fontId="2" fillId="14" borderId="0" xfId="6" applyAlignment="1">
      <alignment horizontal="center"/>
    </xf>
    <xf numFmtId="0" fontId="2" fillId="25" borderId="0" xfId="17" applyAlignment="1">
      <alignment horizontal="center"/>
    </xf>
    <xf numFmtId="0" fontId="5" fillId="23" borderId="0" xfId="15" applyAlignment="1">
      <alignment horizontal="center"/>
    </xf>
    <xf numFmtId="0" fontId="15" fillId="2" borderId="0" xfId="0" applyFont="1" applyFill="1"/>
    <xf numFmtId="0" fontId="2" fillId="10" borderId="0" xfId="2" applyAlignment="1">
      <alignment horizontal="center" vertical="top" wrapText="1"/>
    </xf>
    <xf numFmtId="0" fontId="2" fillId="10" borderId="0" xfId="2" applyAlignment="1">
      <alignment vertical="top"/>
    </xf>
    <xf numFmtId="0" fontId="2" fillId="10" borderId="0" xfId="2" applyAlignment="1">
      <alignment vertical="top" wrapText="1"/>
    </xf>
    <xf numFmtId="0" fontId="2" fillId="28" borderId="0" xfId="20" applyAlignment="1">
      <alignment vertical="top" wrapText="1"/>
    </xf>
    <xf numFmtId="0" fontId="2" fillId="28" borderId="0" xfId="20" applyAlignment="1">
      <alignment vertical="top"/>
    </xf>
    <xf numFmtId="0" fontId="2" fillId="16" borderId="0" xfId="8" applyAlignment="1">
      <alignment vertical="top" wrapText="1"/>
    </xf>
    <xf numFmtId="0" fontId="2" fillId="16" borderId="0" xfId="8" applyAlignment="1">
      <alignment vertical="top"/>
    </xf>
    <xf numFmtId="0" fontId="2" fillId="20" borderId="0" xfId="12" applyAlignment="1">
      <alignment vertical="top"/>
    </xf>
    <xf numFmtId="0" fontId="2" fillId="20" borderId="0" xfId="12" applyAlignment="1">
      <alignment vertical="top" wrapText="1"/>
    </xf>
    <xf numFmtId="0" fontId="2" fillId="24" borderId="0" xfId="16" applyAlignment="1">
      <alignment vertical="top" wrapText="1"/>
    </xf>
    <xf numFmtId="0" fontId="2" fillId="24" borderId="0" xfId="16"/>
    <xf numFmtId="164" fontId="0" fillId="2" borderId="0" xfId="0" applyNumberFormat="1" applyFill="1"/>
    <xf numFmtId="164" fontId="15" fillId="2" borderId="0" xfId="0" applyNumberFormat="1" applyFont="1" applyFill="1"/>
    <xf numFmtId="1" fontId="2" fillId="18" borderId="0" xfId="10" applyNumberFormat="1" applyAlignment="1">
      <alignment horizontal="center"/>
    </xf>
    <xf numFmtId="1" fontId="2" fillId="12" borderId="0" xfId="4" applyNumberFormat="1" applyAlignment="1">
      <alignment horizontal="center"/>
    </xf>
    <xf numFmtId="1" fontId="2" fillId="30" borderId="0" xfId="22" applyNumberFormat="1" applyAlignment="1">
      <alignment horizontal="center"/>
    </xf>
    <xf numFmtId="1" fontId="2" fillId="22" borderId="0" xfId="14" applyNumberFormat="1" applyAlignment="1">
      <alignment horizontal="center"/>
    </xf>
    <xf numFmtId="1" fontId="5" fillId="9" borderId="0" xfId="1" applyNumberFormat="1" applyAlignment="1">
      <alignment horizontal="center"/>
    </xf>
    <xf numFmtId="1" fontId="5" fillId="27" borderId="0" xfId="19" applyNumberFormat="1" applyAlignment="1">
      <alignment horizontal="center"/>
    </xf>
    <xf numFmtId="1" fontId="5" fillId="19" borderId="0" xfId="11" applyNumberFormat="1" applyAlignment="1">
      <alignment horizontal="center"/>
    </xf>
    <xf numFmtId="1" fontId="5" fillId="23" borderId="0" xfId="15" applyNumberFormat="1" applyAlignment="1">
      <alignment horizontal="center"/>
    </xf>
    <xf numFmtId="1" fontId="2" fillId="26" borderId="0" xfId="18" applyNumberFormat="1" applyAlignment="1">
      <alignment horizontal="center"/>
    </xf>
    <xf numFmtId="1" fontId="1" fillId="12" borderId="0" xfId="4" applyNumberFormat="1" applyFont="1" applyAlignment="1">
      <alignment horizontal="center"/>
    </xf>
    <xf numFmtId="1" fontId="1" fillId="22" borderId="0" xfId="14" applyNumberFormat="1" applyFont="1" applyAlignment="1">
      <alignment horizontal="center"/>
    </xf>
    <xf numFmtId="1" fontId="1" fillId="18" borderId="0" xfId="10" applyNumberFormat="1" applyFont="1" applyAlignment="1">
      <alignment horizontal="center"/>
    </xf>
    <xf numFmtId="1" fontId="1" fillId="26" borderId="0" xfId="18" applyNumberFormat="1" applyFont="1" applyAlignment="1">
      <alignment horizontal="center"/>
    </xf>
    <xf numFmtId="164" fontId="5" fillId="23" borderId="0" xfId="15" applyNumberFormat="1"/>
    <xf numFmtId="1" fontId="1" fillId="30" borderId="0" xfId="22" applyNumberFormat="1" applyFont="1" applyAlignment="1">
      <alignment horizontal="center"/>
    </xf>
    <xf numFmtId="1" fontId="5" fillId="13" borderId="0" xfId="5" applyNumberFormat="1"/>
    <xf numFmtId="0" fontId="1" fillId="14" borderId="0" xfId="6" applyFont="1"/>
    <xf numFmtId="0" fontId="16" fillId="2" borderId="0" xfId="0" applyFont="1" applyFill="1" applyAlignment="1">
      <alignment horizontal="center"/>
    </xf>
    <xf numFmtId="1" fontId="2" fillId="18" borderId="0" xfId="1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2" fillId="12" borderId="0" xfId="4" applyNumberFormat="1" applyAlignment="1">
      <alignment horizontal="center"/>
    </xf>
    <xf numFmtId="1" fontId="2" fillId="30" borderId="0" xfId="22" applyNumberFormat="1" applyAlignment="1">
      <alignment horizontal="center"/>
    </xf>
    <xf numFmtId="1" fontId="2" fillId="22" borderId="0" xfId="14" applyNumberFormat="1" applyAlignment="1">
      <alignment horizontal="center"/>
    </xf>
    <xf numFmtId="0" fontId="0" fillId="2" borderId="0" xfId="0" applyFill="1" applyAlignment="1">
      <alignment horizontal="center"/>
    </xf>
    <xf numFmtId="1" fontId="2" fillId="26" borderId="0" xfId="18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 horizontal="center"/>
    </xf>
    <xf numFmtId="1" fontId="5" fillId="9" borderId="0" xfId="1" applyNumberFormat="1" applyAlignment="1">
      <alignment horizontal="center"/>
    </xf>
    <xf numFmtId="1" fontId="5" fillId="27" borderId="0" xfId="19" applyNumberFormat="1" applyAlignment="1">
      <alignment horizontal="center"/>
    </xf>
    <xf numFmtId="1" fontId="5" fillId="19" borderId="0" xfId="11" applyNumberFormat="1" applyAlignment="1">
      <alignment horizontal="center"/>
    </xf>
    <xf numFmtId="1" fontId="5" fillId="23" borderId="0" xfId="15" applyNumberFormat="1" applyAlignment="1">
      <alignment horizontal="center"/>
    </xf>
    <xf numFmtId="1" fontId="5" fillId="9" borderId="0" xfId="1" applyNumberFormat="1" applyAlignment="1">
      <alignment horizontal="center" wrapText="1"/>
    </xf>
    <xf numFmtId="1" fontId="5" fillId="27" borderId="0" xfId="19" applyNumberFormat="1" applyAlignment="1">
      <alignment horizontal="center" vertical="center" wrapText="1"/>
    </xf>
    <xf numFmtId="1" fontId="5" fillId="15" borderId="0" xfId="7" applyNumberFormat="1" applyAlignment="1">
      <alignment horizontal="center" vertical="center"/>
    </xf>
    <xf numFmtId="1" fontId="5" fillId="19" borderId="0" xfId="11" applyNumberFormat="1" applyAlignment="1">
      <alignment horizontal="center" vertical="center"/>
    </xf>
    <xf numFmtId="1" fontId="5" fillId="23" borderId="0" xfId="15" applyNumberFormat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6" fillId="10" borderId="0" xfId="2" applyFont="1" applyAlignment="1">
      <alignment horizontal="center" vertical="top" wrapText="1"/>
    </xf>
    <xf numFmtId="0" fontId="6" fillId="28" borderId="0" xfId="20" applyFont="1" applyAlignment="1">
      <alignment horizontal="center" vertical="top" wrapText="1"/>
    </xf>
    <xf numFmtId="0" fontId="6" fillId="16" borderId="0" xfId="8" applyFont="1" applyAlignment="1">
      <alignment horizontal="center" vertical="top" wrapText="1"/>
    </xf>
    <xf numFmtId="0" fontId="6" fillId="20" borderId="0" xfId="12" applyFont="1" applyAlignment="1">
      <alignment horizontal="center" vertical="top" wrapText="1"/>
    </xf>
    <xf numFmtId="0" fontId="1" fillId="24" borderId="0" xfId="16" applyFont="1" applyAlignment="1">
      <alignment horizontal="center" vertical="top" wrapText="1"/>
    </xf>
    <xf numFmtId="0" fontId="2" fillId="24" borderId="0" xfId="16" applyAlignment="1">
      <alignment horizontal="center" vertical="top" wrapText="1"/>
    </xf>
    <xf numFmtId="0" fontId="5" fillId="23" borderId="0" xfId="15" applyAlignment="1">
      <alignment horizontal="center" vertical="top" wrapText="1"/>
    </xf>
    <xf numFmtId="0" fontId="5" fillId="19" borderId="0" xfId="11" applyAlignment="1">
      <alignment horizontal="center" vertical="top" wrapText="1"/>
    </xf>
    <xf numFmtId="0" fontId="5" fillId="9" borderId="0" xfId="1" applyAlignment="1">
      <alignment horizontal="center" vertical="top" wrapText="1"/>
    </xf>
    <xf numFmtId="0" fontId="5" fillId="27" borderId="0" xfId="19" applyAlignment="1">
      <alignment horizontal="center" vertical="top" wrapText="1"/>
    </xf>
    <xf numFmtId="0" fontId="5" fillId="15" borderId="0" xfId="7" applyAlignment="1">
      <alignment horizontal="center" vertical="top" wrapText="1"/>
    </xf>
    <xf numFmtId="1" fontId="2" fillId="22" borderId="0" xfId="14" applyNumberFormat="1" applyAlignment="1">
      <alignment horizontal="center" vertical="center"/>
    </xf>
    <xf numFmtId="1" fontId="2" fillId="18" borderId="0" xfId="10" applyNumberFormat="1" applyAlignment="1">
      <alignment horizontal="center" vertical="center"/>
    </xf>
    <xf numFmtId="0" fontId="2" fillId="18" borderId="0" xfId="10" applyAlignment="1">
      <alignment horizontal="center" vertical="center"/>
    </xf>
    <xf numFmtId="1" fontId="2" fillId="12" borderId="0" xfId="4" applyNumberFormat="1" applyAlignment="1">
      <alignment horizontal="center" wrapText="1"/>
    </xf>
    <xf numFmtId="1" fontId="2" fillId="30" borderId="0" xfId="22" applyNumberFormat="1" applyAlignment="1">
      <alignment horizontal="center" vertical="center" wrapText="1"/>
    </xf>
    <xf numFmtId="1" fontId="2" fillId="30" borderId="0" xfId="22" applyNumberFormat="1" applyAlignment="1">
      <alignment horizontal="center" vertical="center"/>
    </xf>
    <xf numFmtId="0" fontId="2" fillId="14" borderId="0" xfId="6" applyAlignment="1">
      <alignment horizontal="center" vertical="top"/>
    </xf>
    <xf numFmtId="1" fontId="2" fillId="26" borderId="0" xfId="18" applyNumberFormat="1" applyAlignment="1">
      <alignment horizontal="center" vertical="center"/>
    </xf>
    <xf numFmtId="0" fontId="5" fillId="13" borderId="1" xfId="5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14" fontId="10" fillId="2" borderId="0" xfId="0" applyNumberFormat="1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11" fillId="2" borderId="0" xfId="0" applyFont="1" applyFill="1"/>
    <xf numFmtId="164" fontId="12" fillId="3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164" fontId="12" fillId="5" borderId="0" xfId="0" applyNumberFormat="1" applyFont="1" applyFill="1" applyAlignment="1">
      <alignment horizontal="center" vertical="center"/>
    </xf>
    <xf numFmtId="164" fontId="12" fillId="6" borderId="0" xfId="0" applyNumberFormat="1" applyFont="1" applyFill="1" applyAlignment="1">
      <alignment horizontal="center" vertical="center"/>
    </xf>
    <xf numFmtId="164" fontId="12" fillId="7" borderId="0" xfId="0" applyNumberFormat="1" applyFont="1" applyFill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10" borderId="0" xfId="2" applyAlignment="1">
      <alignment vertical="top" wrapText="1"/>
    </xf>
    <xf numFmtId="0" fontId="2" fillId="28" borderId="0" xfId="20" applyAlignment="1">
      <alignment wrapText="1"/>
    </xf>
    <xf numFmtId="0" fontId="2" fillId="16" borderId="0" xfId="8" applyAlignment="1">
      <alignment vertical="top" wrapText="1"/>
    </xf>
  </cellXfs>
  <cellStyles count="23">
    <cellStyle name="20% - Акцент1" xfId="2" builtinId="30"/>
    <cellStyle name="20% - Акцент3" xfId="8" builtinId="38"/>
    <cellStyle name="20% - Акцент4" xfId="12" builtinId="42"/>
    <cellStyle name="20% - Акцент5" xfId="16" builtinId="46"/>
    <cellStyle name="20% - Акцент6" xfId="20" builtinId="50"/>
    <cellStyle name="40% - Акцент1" xfId="3" builtinId="31"/>
    <cellStyle name="40% - Акцент3" xfId="9" builtinId="39"/>
    <cellStyle name="40% - Акцент4" xfId="13" builtinId="43"/>
    <cellStyle name="40% - Акцент5" xfId="17" builtinId="47"/>
    <cellStyle name="40% - Акцент6" xfId="21" builtinId="51"/>
    <cellStyle name="60% - Акцент1" xfId="4" builtinId="32"/>
    <cellStyle name="60% - Акцент2" xfId="6" builtinId="36"/>
    <cellStyle name="60% - Акцент3" xfId="10" builtinId="40"/>
    <cellStyle name="60% - Акцент4" xfId="14" builtinId="44"/>
    <cellStyle name="60% - Акцент5" xfId="18" builtinId="48"/>
    <cellStyle name="60% - Акцент6" xfId="22" builtinId="52"/>
    <cellStyle name="Акцент1" xfId="1" builtinId="29"/>
    <cellStyle name="Акцент2" xfId="5" builtinId="33"/>
    <cellStyle name="Акцент3" xfId="7" builtinId="37"/>
    <cellStyle name="Акцент4" xfId="11" builtinId="41"/>
    <cellStyle name="Акцент5" xfId="15" builtinId="45"/>
    <cellStyle name="Акцент6" xfId="19" builtinId="49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Значения</a:t>
            </a:r>
            <a:r>
              <a:rPr lang="ru-RU" baseline="0"/>
              <a:t> по критериям оценки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Лист1!$A$84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Лист1!$B$84:$F$84</c:f>
              <c:numCache>
                <c:formatCode>0</c:formatCode>
                <c:ptCount val="5"/>
                <c:pt idx="0">
                  <c:v>89.583333333333343</c:v>
                </c:pt>
                <c:pt idx="1">
                  <c:v>100</c:v>
                </c:pt>
                <c:pt idx="2">
                  <c:v>59.653846153846146</c:v>
                </c:pt>
                <c:pt idx="3">
                  <c:v>95.286783042394021</c:v>
                </c:pt>
                <c:pt idx="4">
                  <c:v>99.812967581047388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42-E147-9946-CC9FD3650BF8}"/>
            </c:ext>
          </c:extLst>
        </c:ser>
        <c:ser>
          <c:idx val="1"/>
          <c:order val="1"/>
          <c:tx>
            <c:strRef>
              <c:f>Лист1!$A$85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Лист1!$B$85:$F$85</c:f>
              <c:numCache>
                <c:formatCode>0</c:formatCode>
                <c:ptCount val="5"/>
                <c:pt idx="0">
                  <c:v>90.389784946236546</c:v>
                </c:pt>
                <c:pt idx="1">
                  <c:v>99.865591397849471</c:v>
                </c:pt>
                <c:pt idx="2">
                  <c:v>92.461538461538453</c:v>
                </c:pt>
                <c:pt idx="3">
                  <c:v>99.569892473118273</c:v>
                </c:pt>
                <c:pt idx="4">
                  <c:v>98.682795698924735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42-E147-9946-CC9FD3650BF8}"/>
            </c:ext>
          </c:extLst>
        </c:ser>
        <c:ser>
          <c:idx val="2"/>
          <c:order val="2"/>
          <c:tx>
            <c:strRef>
              <c:f>Лист1!$A$86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Лист1!$B$86:$F$86</c:f>
              <c:numCache>
                <c:formatCode>0</c:formatCode>
                <c:ptCount val="5"/>
                <c:pt idx="0">
                  <c:v>91.544506075013203</c:v>
                </c:pt>
                <c:pt idx="1">
                  <c:v>99.762282091917598</c:v>
                </c:pt>
                <c:pt idx="2">
                  <c:v>92.888888888888886</c:v>
                </c:pt>
                <c:pt idx="3">
                  <c:v>99.461172741679874</c:v>
                </c:pt>
                <c:pt idx="4">
                  <c:v>99.920760697305866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A-674C-AD33-36CE86A1CEC8}"/>
            </c:ext>
          </c:extLst>
        </c:ser>
        <c:ser>
          <c:idx val="3"/>
          <c:order val="3"/>
          <c:tx>
            <c:strRef>
              <c:f>Лист1!$A$87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Лист1!$B$87:$F$87</c:f>
              <c:numCache>
                <c:formatCode>0</c:formatCode>
                <c:ptCount val="5"/>
                <c:pt idx="0">
                  <c:v>96.6430817610063</c:v>
                </c:pt>
                <c:pt idx="1">
                  <c:v>99.449685534591197</c:v>
                </c:pt>
                <c:pt idx="2">
                  <c:v>82.666666666666657</c:v>
                </c:pt>
                <c:pt idx="3">
                  <c:v>98.74213836477989</c:v>
                </c:pt>
                <c:pt idx="4">
                  <c:v>99.842767295597483</c:v>
                </c:pt>
              </c:numCache>
            </c:numRef>
          </c:val>
        </c:ser>
        <c:ser>
          <c:idx val="4"/>
          <c:order val="4"/>
          <c:tx>
            <c:strRef>
              <c:f>Лист1!$A$88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Лист1!$B$88:$F$88</c:f>
              <c:numCache>
                <c:formatCode>0</c:formatCode>
                <c:ptCount val="5"/>
                <c:pt idx="0">
                  <c:v>97.896253602305478</c:v>
                </c:pt>
                <c:pt idx="1">
                  <c:v>99.495677233429404</c:v>
                </c:pt>
                <c:pt idx="2">
                  <c:v>77.142857142857139</c:v>
                </c:pt>
                <c:pt idx="3">
                  <c:v>97.809798270893381</c:v>
                </c:pt>
                <c:pt idx="4">
                  <c:v>99.495677233429404</c:v>
                </c:pt>
              </c:numCache>
            </c:numRef>
          </c:val>
        </c:ser>
        <c:gapWidth val="182"/>
        <c:axId val="72955776"/>
        <c:axId val="72957312"/>
      </c:barChart>
      <c:catAx>
        <c:axId val="7295577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957312"/>
        <c:crosses val="autoZero"/>
        <c:auto val="1"/>
        <c:lblAlgn val="ctr"/>
        <c:lblOffset val="100"/>
      </c:catAx>
      <c:valAx>
        <c:axId val="729573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95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Лист1!$D$83</c:f>
              <c:strCache>
                <c:ptCount val="1"/>
                <c:pt idx="0">
                  <c:v>3. Доступность услуг для инвалидов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Лист1!$A$84:$A$86</c:f>
              <c:strCache>
                <c:ptCount val="3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</c:strCache>
            </c:strRef>
          </c:cat>
          <c:val>
            <c:numRef>
              <c:f>Лист1!$D$84:$D$86</c:f>
              <c:numCache>
                <c:formatCode>0</c:formatCode>
                <c:ptCount val="3"/>
                <c:pt idx="0">
                  <c:v>59.653846153846146</c:v>
                </c:pt>
                <c:pt idx="1">
                  <c:v>92.461538461538453</c:v>
                </c:pt>
                <c:pt idx="2">
                  <c:v>92.888888888888886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80-394D-83DB-4B51855C74EF}"/>
            </c:ext>
          </c:extLst>
        </c:ser>
        <c:gapWidth val="182"/>
        <c:axId val="74801920"/>
        <c:axId val="74803456"/>
      </c:barChart>
      <c:catAx>
        <c:axId val="7480192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803456"/>
        <c:crosses val="autoZero"/>
        <c:auto val="1"/>
        <c:lblAlgn val="ctr"/>
        <c:lblOffset val="100"/>
      </c:catAx>
      <c:valAx>
        <c:axId val="748034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80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Лист1!$E$83</c:f>
              <c:strCache>
                <c:ptCount val="1"/>
                <c:pt idx="0">
                  <c:v>4. Доброжелательность, вежливость работников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Лист1!$E$84:$E$88</c:f>
              <c:numCache>
                <c:formatCode>0</c:formatCode>
                <c:ptCount val="5"/>
                <c:pt idx="0">
                  <c:v>95.286783042394021</c:v>
                </c:pt>
                <c:pt idx="1">
                  <c:v>99.569892473118273</c:v>
                </c:pt>
                <c:pt idx="2">
                  <c:v>99.461172741679874</c:v>
                </c:pt>
                <c:pt idx="3">
                  <c:v>98.74213836477989</c:v>
                </c:pt>
                <c:pt idx="4">
                  <c:v>97.809798270893381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49-9140-AD5F-6712C8B914AD}"/>
            </c:ext>
          </c:extLst>
        </c:ser>
        <c:gapWidth val="182"/>
        <c:axId val="74860416"/>
        <c:axId val="74861952"/>
      </c:barChart>
      <c:catAx>
        <c:axId val="7486041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861952"/>
        <c:crosses val="autoZero"/>
        <c:auto val="1"/>
        <c:lblAlgn val="ctr"/>
        <c:lblOffset val="100"/>
      </c:catAx>
      <c:valAx>
        <c:axId val="74861952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86041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Лист1!$F$83</c:f>
              <c:strCache>
                <c:ptCount val="1"/>
                <c:pt idx="0">
                  <c:v>5. Удовлетворенность условиями оказания услуг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Лист1!$F$84:$F$88</c:f>
              <c:numCache>
                <c:formatCode>0</c:formatCode>
                <c:ptCount val="5"/>
                <c:pt idx="0">
                  <c:v>99.812967581047388</c:v>
                </c:pt>
                <c:pt idx="1">
                  <c:v>98.682795698924735</c:v>
                </c:pt>
                <c:pt idx="2">
                  <c:v>99.920760697305866</c:v>
                </c:pt>
                <c:pt idx="3">
                  <c:v>99.842767295597483</c:v>
                </c:pt>
                <c:pt idx="4">
                  <c:v>99.495677233429404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D-2E4F-B4E0-F3A2CDC220FB}"/>
            </c:ext>
          </c:extLst>
        </c:ser>
        <c:gapWidth val="182"/>
        <c:axId val="74873856"/>
        <c:axId val="74904320"/>
      </c:barChart>
      <c:catAx>
        <c:axId val="7487385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904320"/>
        <c:crosses val="autoZero"/>
        <c:auto val="1"/>
        <c:lblAlgn val="ctr"/>
        <c:lblOffset val="100"/>
      </c:catAx>
      <c:valAx>
        <c:axId val="74904320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8738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Лист1!$D$83</c:f>
              <c:strCache>
                <c:ptCount val="1"/>
                <c:pt idx="0">
                  <c:v>3. Доступность услуг для инвалидов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Лист1!$D$84:$D$88</c:f>
              <c:numCache>
                <c:formatCode>0</c:formatCode>
                <c:ptCount val="5"/>
                <c:pt idx="0">
                  <c:v>59.653846153846146</c:v>
                </c:pt>
                <c:pt idx="1">
                  <c:v>92.461538461538453</c:v>
                </c:pt>
                <c:pt idx="2">
                  <c:v>92.888888888888886</c:v>
                </c:pt>
                <c:pt idx="3">
                  <c:v>82.666666666666657</c:v>
                </c:pt>
                <c:pt idx="4">
                  <c:v>77.142857142857139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80-394D-83DB-4B51855C74EF}"/>
            </c:ext>
          </c:extLst>
        </c:ser>
        <c:gapWidth val="182"/>
        <c:axId val="75469184"/>
        <c:axId val="75470720"/>
      </c:barChart>
      <c:catAx>
        <c:axId val="7546918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70720"/>
        <c:crosses val="autoZero"/>
        <c:auto val="1"/>
        <c:lblAlgn val="ctr"/>
        <c:lblOffset val="100"/>
      </c:catAx>
      <c:valAx>
        <c:axId val="7547072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6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Значения</a:t>
            </a:r>
            <a:r>
              <a:rPr lang="ru-RU" baseline="0"/>
              <a:t> по критериям оценки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Лист1!$A$84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Лист1!$B$84:$F$84</c:f>
              <c:numCache>
                <c:formatCode>0</c:formatCode>
                <c:ptCount val="5"/>
                <c:pt idx="0">
                  <c:v>89.583333333333343</c:v>
                </c:pt>
                <c:pt idx="1">
                  <c:v>100</c:v>
                </c:pt>
                <c:pt idx="2">
                  <c:v>59.653846153846146</c:v>
                </c:pt>
                <c:pt idx="3">
                  <c:v>95.286783042394021</c:v>
                </c:pt>
                <c:pt idx="4">
                  <c:v>99.812967581047388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42-E147-9946-CC9FD3650BF8}"/>
            </c:ext>
          </c:extLst>
        </c:ser>
        <c:ser>
          <c:idx val="1"/>
          <c:order val="1"/>
          <c:tx>
            <c:strRef>
              <c:f>Лист1!$A$85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Лист1!$B$85:$F$85</c:f>
              <c:numCache>
                <c:formatCode>0</c:formatCode>
                <c:ptCount val="5"/>
                <c:pt idx="0">
                  <c:v>90.389784946236546</c:v>
                </c:pt>
                <c:pt idx="1">
                  <c:v>99.865591397849471</c:v>
                </c:pt>
                <c:pt idx="2">
                  <c:v>92.461538461538453</c:v>
                </c:pt>
                <c:pt idx="3">
                  <c:v>99.569892473118273</c:v>
                </c:pt>
                <c:pt idx="4">
                  <c:v>98.682795698924735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42-E147-9946-CC9FD3650BF8}"/>
            </c:ext>
          </c:extLst>
        </c:ser>
        <c:ser>
          <c:idx val="2"/>
          <c:order val="2"/>
          <c:tx>
            <c:strRef>
              <c:f>Лист1!$A$86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Лист1!$B$86:$F$86</c:f>
              <c:numCache>
                <c:formatCode>0</c:formatCode>
                <c:ptCount val="5"/>
                <c:pt idx="0">
                  <c:v>91.544506075013203</c:v>
                </c:pt>
                <c:pt idx="1">
                  <c:v>99.762282091917598</c:v>
                </c:pt>
                <c:pt idx="2">
                  <c:v>92.888888888888886</c:v>
                </c:pt>
                <c:pt idx="3">
                  <c:v>99.461172741679874</c:v>
                </c:pt>
                <c:pt idx="4">
                  <c:v>99.920760697305866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A-674C-AD33-36CE86A1CEC8}"/>
            </c:ext>
          </c:extLst>
        </c:ser>
        <c:ser>
          <c:idx val="3"/>
          <c:order val="3"/>
          <c:tx>
            <c:strRef>
              <c:f>Лист1!$A$87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Лист1!$B$87:$F$87</c:f>
              <c:numCache>
                <c:formatCode>0</c:formatCode>
                <c:ptCount val="5"/>
                <c:pt idx="0">
                  <c:v>96.6430817610063</c:v>
                </c:pt>
                <c:pt idx="1">
                  <c:v>99.449685534591197</c:v>
                </c:pt>
                <c:pt idx="2">
                  <c:v>82.666666666666657</c:v>
                </c:pt>
                <c:pt idx="3">
                  <c:v>98.74213836477989</c:v>
                </c:pt>
                <c:pt idx="4">
                  <c:v>99.842767295597483</c:v>
                </c:pt>
              </c:numCache>
            </c:numRef>
          </c:val>
        </c:ser>
        <c:ser>
          <c:idx val="4"/>
          <c:order val="4"/>
          <c:tx>
            <c:strRef>
              <c:f>Лист1!$A$88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Лист1!$B$83:$F$83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Лист1!$B$88:$F$88</c:f>
              <c:numCache>
                <c:formatCode>0</c:formatCode>
                <c:ptCount val="5"/>
                <c:pt idx="0">
                  <c:v>97.896253602305478</c:v>
                </c:pt>
                <c:pt idx="1">
                  <c:v>99.495677233429404</c:v>
                </c:pt>
                <c:pt idx="2">
                  <c:v>77.142857142857139</c:v>
                </c:pt>
                <c:pt idx="3">
                  <c:v>97.809798270893381</c:v>
                </c:pt>
                <c:pt idx="4">
                  <c:v>99.495677233429404</c:v>
                </c:pt>
              </c:numCache>
            </c:numRef>
          </c:val>
        </c:ser>
        <c:gapWidth val="182"/>
        <c:axId val="75548928"/>
        <c:axId val="75575296"/>
      </c:barChart>
      <c:catAx>
        <c:axId val="755489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75296"/>
        <c:crosses val="autoZero"/>
        <c:auto val="1"/>
        <c:lblAlgn val="ctr"/>
        <c:lblOffset val="100"/>
      </c:catAx>
      <c:valAx>
        <c:axId val="755752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4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1. Открытость</a:t>
            </a:r>
            <a:r>
              <a:rPr lang="ru-RU" baseline="0"/>
              <a:t> и доступность информации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899975998367978"/>
          <c:y val="6.2446077233045773E-2"/>
          <c:w val="0.46024941055461333"/>
          <c:h val="0.58807420621179674"/>
        </c:manualLayout>
      </c:layout>
      <c:barChart>
        <c:barDir val="bar"/>
        <c:grouping val="clustered"/>
        <c:ser>
          <c:idx val="0"/>
          <c:order val="0"/>
          <c:tx>
            <c:strRef>
              <c:f>Лист1!$A$31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Лист1!$B$30:$D$30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</c:v>
                </c:pt>
              </c:strCache>
            </c:strRef>
          </c:cat>
          <c:val>
            <c:numRef>
              <c:f>Лист1!$B$31:$D$31</c:f>
              <c:numCache>
                <c:formatCode>General</c:formatCode>
                <c:ptCount val="3"/>
                <c:pt idx="0" formatCode="0">
                  <c:v>65.277777777777786</c:v>
                </c:pt>
                <c:pt idx="1">
                  <c:v>100</c:v>
                </c:pt>
                <c:pt idx="2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5-7542-8E98-82F5F6D2A80C}"/>
            </c:ext>
          </c:extLst>
        </c:ser>
        <c:ser>
          <c:idx val="1"/>
          <c:order val="1"/>
          <c:tx>
            <c:strRef>
              <c:f>Лист1!$A$32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Лист1!$B$30:$D$30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</c:v>
                </c:pt>
              </c:strCache>
            </c:strRef>
          </c:cat>
          <c:val>
            <c:numRef>
              <c:f>Лист1!$B$32:$D$32</c:f>
              <c:numCache>
                <c:formatCode>0</c:formatCode>
                <c:ptCount val="3"/>
                <c:pt idx="0">
                  <c:v>81.944444444444443</c:v>
                </c:pt>
                <c:pt idx="1">
                  <c:v>100</c:v>
                </c:pt>
                <c:pt idx="2">
                  <c:v>89.516129032258064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5-7542-8E98-82F5F6D2A80C}"/>
            </c:ext>
          </c:extLst>
        </c:ser>
        <c:ser>
          <c:idx val="2"/>
          <c:order val="2"/>
          <c:tx>
            <c:strRef>
              <c:f>Лист1!$A$33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Лист1!$B$30:$D$30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</c:v>
                </c:pt>
              </c:strCache>
            </c:strRef>
          </c:cat>
          <c:val>
            <c:numRef>
              <c:f>Лист1!$B$33:$D$33</c:f>
              <c:numCache>
                <c:formatCode>General</c:formatCode>
                <c:ptCount val="3"/>
                <c:pt idx="0" formatCode="0">
                  <c:v>73.611111111111114</c:v>
                </c:pt>
                <c:pt idx="1">
                  <c:v>100</c:v>
                </c:pt>
                <c:pt idx="2" formatCode="0">
                  <c:v>98.652931854199679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AC-D942-8BCB-B60B18097EAA}"/>
            </c:ext>
          </c:extLst>
        </c:ser>
        <c:ser>
          <c:idx val="3"/>
          <c:order val="3"/>
          <c:tx>
            <c:strRef>
              <c:f>Лист1!$A$34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Лист1!$B$30:$D$30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</c:v>
                </c:pt>
              </c:strCache>
            </c:strRef>
          </c:cat>
          <c:val>
            <c:numRef>
              <c:f>Лист1!$B$34:$D$34</c:f>
              <c:numCache>
                <c:formatCode>0</c:formatCode>
                <c:ptCount val="3"/>
                <c:pt idx="0">
                  <c:v>95.833333333333329</c:v>
                </c:pt>
                <c:pt idx="1">
                  <c:v>100</c:v>
                </c:pt>
                <c:pt idx="2">
                  <c:v>94.732704402515722</c:v>
                </c:pt>
              </c:numCache>
            </c:numRef>
          </c:val>
        </c:ser>
        <c:ser>
          <c:idx val="4"/>
          <c:order val="4"/>
          <c:tx>
            <c:strRef>
              <c:f>Лист1!$A$35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Лист1!$B$30:$D$30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</c:v>
                </c:pt>
              </c:strCache>
            </c:strRef>
          </c:cat>
          <c:val>
            <c:numRef>
              <c:f>Лист1!$B$35:$D$35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94.740634005763695</c:v>
                </c:pt>
              </c:numCache>
            </c:numRef>
          </c:val>
        </c:ser>
        <c:gapWidth val="182"/>
        <c:axId val="73038080"/>
        <c:axId val="73056256"/>
      </c:barChart>
      <c:catAx>
        <c:axId val="7303808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056256"/>
        <c:crosses val="autoZero"/>
        <c:auto val="1"/>
        <c:lblAlgn val="ctr"/>
        <c:lblOffset val="100"/>
      </c:catAx>
      <c:valAx>
        <c:axId val="73056256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038080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247735271441384E-2"/>
          <c:y val="0.69462864281930581"/>
          <c:w val="0.89483313800902853"/>
          <c:h val="0.2226797361046111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2.</a:t>
            </a:r>
            <a:r>
              <a:rPr lang="ru-RU" baseline="0"/>
              <a:t> Комфортность условий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Лист1!$A$31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Лист1!$E$30:$F$30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Лист1!$E$31:$F$31</c:f>
              <c:numCache>
                <c:formatCode>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FB-2B49-9CD2-916A85D5B998}"/>
            </c:ext>
          </c:extLst>
        </c:ser>
        <c:ser>
          <c:idx val="1"/>
          <c:order val="1"/>
          <c:tx>
            <c:strRef>
              <c:f>Лист1!$A$32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Лист1!$E$30:$F$30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Лист1!$E$32:$F$32</c:f>
              <c:numCache>
                <c:formatCode>0</c:formatCode>
                <c:ptCount val="2"/>
                <c:pt idx="0">
                  <c:v>100</c:v>
                </c:pt>
                <c:pt idx="1">
                  <c:v>99.865591397849471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FB-2B49-9CD2-916A85D5B998}"/>
            </c:ext>
          </c:extLst>
        </c:ser>
        <c:ser>
          <c:idx val="2"/>
          <c:order val="2"/>
          <c:tx>
            <c:strRef>
              <c:f>Лист1!$A$33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Лист1!$E$30:$F$30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Лист1!$E$33:$F$33</c:f>
              <c:numCache>
                <c:formatCode>0</c:formatCode>
                <c:ptCount val="2"/>
                <c:pt idx="0">
                  <c:v>100</c:v>
                </c:pt>
                <c:pt idx="1">
                  <c:v>99.762282091917598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C-8640-9C20-CCA8A0BF5376}"/>
            </c:ext>
          </c:extLst>
        </c:ser>
        <c:ser>
          <c:idx val="3"/>
          <c:order val="3"/>
          <c:tx>
            <c:strRef>
              <c:f>Лист1!$A$34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Лист1!$E$30:$F$30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Лист1!$E$34:$F$34</c:f>
              <c:numCache>
                <c:formatCode>0</c:formatCode>
                <c:ptCount val="2"/>
                <c:pt idx="0">
                  <c:v>100</c:v>
                </c:pt>
                <c:pt idx="1">
                  <c:v>98.899371069182379</c:v>
                </c:pt>
              </c:numCache>
            </c:numRef>
          </c:val>
        </c:ser>
        <c:ser>
          <c:idx val="4"/>
          <c:order val="4"/>
          <c:tx>
            <c:strRef>
              <c:f>Лист1!$A$35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Лист1!$E$30:$F$30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Лист1!$E$35:$F$35</c:f>
              <c:numCache>
                <c:formatCode>0</c:formatCode>
                <c:ptCount val="2"/>
                <c:pt idx="0">
                  <c:v>100</c:v>
                </c:pt>
                <c:pt idx="1">
                  <c:v>98.991354466858795</c:v>
                </c:pt>
              </c:numCache>
            </c:numRef>
          </c:val>
        </c:ser>
        <c:gapWidth val="182"/>
        <c:axId val="74164864"/>
        <c:axId val="74178944"/>
      </c:barChart>
      <c:catAx>
        <c:axId val="7416486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178944"/>
        <c:crosses val="autoZero"/>
        <c:auto val="1"/>
        <c:lblAlgn val="ctr"/>
        <c:lblOffset val="100"/>
      </c:catAx>
      <c:valAx>
        <c:axId val="74178944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164864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3.</a:t>
            </a:r>
            <a:r>
              <a:rPr lang="ru-RU" baseline="0"/>
              <a:t> Доступность услуг для инвалидов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Лист1!$A$31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Лист1!$G$30:$I$30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Лист1!$G$31:$I$31</c:f>
              <c:numCache>
                <c:formatCode>0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78.84615384615384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1-0841-B350-83D8ABF2817D}"/>
            </c:ext>
          </c:extLst>
        </c:ser>
        <c:ser>
          <c:idx val="1"/>
          <c:order val="1"/>
          <c:tx>
            <c:strRef>
              <c:f>Лист1!$A$32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Лист1!$G$30:$I$30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Лист1!$G$32:$I$32</c:f>
              <c:numCache>
                <c:formatCode>General</c:formatCode>
                <c:ptCount val="3"/>
                <c:pt idx="0">
                  <c:v>80</c:v>
                </c:pt>
                <c:pt idx="1">
                  <c:v>100</c:v>
                </c:pt>
                <c:pt idx="2" formatCode="0">
                  <c:v>94.871794871794862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D1-0841-B350-83D8ABF2817D}"/>
            </c:ext>
          </c:extLst>
        </c:ser>
        <c:ser>
          <c:idx val="2"/>
          <c:order val="2"/>
          <c:tx>
            <c:strRef>
              <c:f>Лист1!$A$33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Лист1!$G$30:$I$30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Лист1!$G$33:$I$33</c:f>
              <c:numCache>
                <c:formatCode>0</c:formatCode>
                <c:ptCount val="3"/>
                <c:pt idx="0">
                  <c:v>80</c:v>
                </c:pt>
                <c:pt idx="1">
                  <c:v>100</c:v>
                </c:pt>
                <c:pt idx="2">
                  <c:v>96.296296296296291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21-E244-8696-3789B8724C77}"/>
            </c:ext>
          </c:extLst>
        </c:ser>
        <c:ser>
          <c:idx val="3"/>
          <c:order val="3"/>
          <c:tx>
            <c:strRef>
              <c:f>Лист1!$A$34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Лист1!$G$30:$I$30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Лист1!$G$34:$I$34</c:f>
              <c:numCache>
                <c:formatCode>0</c:formatCode>
                <c:ptCount val="3"/>
                <c:pt idx="0">
                  <c:v>80</c:v>
                </c:pt>
                <c:pt idx="1">
                  <c:v>80</c:v>
                </c:pt>
                <c:pt idx="2">
                  <c:v>88.888888888888886</c:v>
                </c:pt>
              </c:numCache>
            </c:numRef>
          </c:val>
        </c:ser>
        <c:ser>
          <c:idx val="4"/>
          <c:order val="4"/>
          <c:tx>
            <c:strRef>
              <c:f>Лист1!$A$35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Лист1!$G$30:$I$30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Лист1!$G$35:$I$35</c:f>
              <c:numCache>
                <c:formatCode>0</c:formatCode>
                <c:ptCount val="3"/>
                <c:pt idx="0">
                  <c:v>60</c:v>
                </c:pt>
                <c:pt idx="1">
                  <c:v>80</c:v>
                </c:pt>
                <c:pt idx="2">
                  <c:v>90.476190476190482</c:v>
                </c:pt>
              </c:numCache>
            </c:numRef>
          </c:val>
        </c:ser>
        <c:gapWidth val="182"/>
        <c:axId val="74261632"/>
        <c:axId val="74263168"/>
      </c:barChart>
      <c:catAx>
        <c:axId val="7426163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263168"/>
        <c:crosses val="autoZero"/>
        <c:auto val="1"/>
        <c:lblAlgn val="ctr"/>
        <c:lblOffset val="100"/>
      </c:catAx>
      <c:valAx>
        <c:axId val="742631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26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4.</a:t>
            </a:r>
            <a:r>
              <a:rPr lang="ru-RU" baseline="0"/>
              <a:t> Доброжелательность, вежливость работников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9800946488039932"/>
          <c:y val="9.0952061829097708E-2"/>
          <c:w val="0.45203854298605622"/>
          <c:h val="0.59920268275048016"/>
        </c:manualLayout>
      </c:layout>
      <c:barChart>
        <c:barDir val="bar"/>
        <c:grouping val="clustered"/>
        <c:ser>
          <c:idx val="0"/>
          <c:order val="0"/>
          <c:tx>
            <c:strRef>
              <c:f>Лист1!$A$31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Лист1!$J$30:$L$30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Лист1!$J$31:$L$31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76.433915211970074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E-1547-805D-0501DE89047D}"/>
            </c:ext>
          </c:extLst>
        </c:ser>
        <c:ser>
          <c:idx val="1"/>
          <c:order val="1"/>
          <c:tx>
            <c:strRef>
              <c:f>Лист1!$A$32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Лист1!$J$30:$L$30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Лист1!$J$32:$L$32</c:f>
              <c:numCache>
                <c:formatCode>0</c:formatCode>
                <c:ptCount val="3"/>
                <c:pt idx="0">
                  <c:v>100</c:v>
                </c:pt>
                <c:pt idx="1">
                  <c:v>99.865591397849457</c:v>
                </c:pt>
                <c:pt idx="2">
                  <c:v>98.118279569892479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FE-1547-805D-0501DE89047D}"/>
            </c:ext>
          </c:extLst>
        </c:ser>
        <c:ser>
          <c:idx val="2"/>
          <c:order val="2"/>
          <c:tx>
            <c:strRef>
              <c:f>Лист1!$A$33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Лист1!$J$30:$L$30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Лист1!$J$33:$L$33</c:f>
              <c:numCache>
                <c:formatCode>0</c:formatCode>
                <c:ptCount val="3"/>
                <c:pt idx="0">
                  <c:v>99.841521394611732</c:v>
                </c:pt>
                <c:pt idx="1">
                  <c:v>99.841521394611732</c:v>
                </c:pt>
                <c:pt idx="2">
                  <c:v>97.939778129952458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C-1041-9835-C017F0F3BA92}"/>
            </c:ext>
          </c:extLst>
        </c:ser>
        <c:ser>
          <c:idx val="3"/>
          <c:order val="3"/>
          <c:tx>
            <c:strRef>
              <c:f>Лист1!$A$34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Лист1!$J$30:$L$30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Лист1!$J$34:$L$34</c:f>
              <c:numCache>
                <c:formatCode>0</c:formatCode>
                <c:ptCount val="3"/>
                <c:pt idx="0">
                  <c:v>99.685534591194966</c:v>
                </c:pt>
                <c:pt idx="1">
                  <c:v>99.842767295597483</c:v>
                </c:pt>
                <c:pt idx="2">
                  <c:v>94.654088050314471</c:v>
                </c:pt>
              </c:numCache>
            </c:numRef>
          </c:val>
        </c:ser>
        <c:ser>
          <c:idx val="4"/>
          <c:order val="4"/>
          <c:tx>
            <c:strRef>
              <c:f>Лист1!$A$35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Лист1!$J$30:$L$30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Лист1!$J$35:$L$35</c:f>
              <c:numCache>
                <c:formatCode>0</c:formatCode>
                <c:ptCount val="3"/>
                <c:pt idx="0">
                  <c:v>99.567723342939487</c:v>
                </c:pt>
                <c:pt idx="1">
                  <c:v>99.423631123919307</c:v>
                </c:pt>
                <c:pt idx="2">
                  <c:v>91.066282420749275</c:v>
                </c:pt>
              </c:numCache>
            </c:numRef>
          </c:val>
        </c:ser>
        <c:gapWidth val="182"/>
        <c:axId val="74352128"/>
        <c:axId val="74353664"/>
      </c:barChart>
      <c:catAx>
        <c:axId val="743521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353664"/>
        <c:crosses val="autoZero"/>
        <c:auto val="1"/>
        <c:lblAlgn val="ctr"/>
        <c:lblOffset val="100"/>
      </c:catAx>
      <c:valAx>
        <c:axId val="74353664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352128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76810161132283E-2"/>
          <c:y val="0.73077641939521865"/>
          <c:w val="0.8551701141403627"/>
          <c:h val="0.2222756799764010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5.</a:t>
            </a:r>
            <a:r>
              <a:rPr lang="ru-RU" baseline="0"/>
              <a:t> Удовлетворенность условиями оказания услуг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50641813325750729"/>
          <c:y val="9.0952061829097708E-2"/>
          <c:w val="0.44356316779206323"/>
          <c:h val="0.61934710397508663"/>
        </c:manualLayout>
      </c:layout>
      <c:barChart>
        <c:barDir val="bar"/>
        <c:grouping val="clustered"/>
        <c:ser>
          <c:idx val="0"/>
          <c:order val="0"/>
          <c:tx>
            <c:strRef>
              <c:f>Лист1!$A$31</c:f>
              <c:strCache>
                <c:ptCount val="1"/>
                <c:pt idx="0">
                  <c:v>ГАУ Военно-исторический центр  "Дом офицеров Забайкальского края"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Лист1!$M$30:$O$30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Лист1!$M$31:$O$31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99.625935162094763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51-274B-9DC6-EB12331C1805}"/>
            </c:ext>
          </c:extLst>
        </c:ser>
        <c:ser>
          <c:idx val="1"/>
          <c:order val="1"/>
          <c:tx>
            <c:strRef>
              <c:f>Лист1!$A$32</c:f>
              <c:strCache>
                <c:ptCount val="1"/>
                <c:pt idx="0">
                  <c:v>ГАУК  Забайкальская государственная кинокомпания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Лист1!$M$30:$O$30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Лист1!$M$32:$O$32</c:f>
              <c:numCache>
                <c:formatCode>0</c:formatCode>
                <c:ptCount val="3"/>
                <c:pt idx="0">
                  <c:v>100</c:v>
                </c:pt>
                <c:pt idx="1">
                  <c:v>94.086021505376351</c:v>
                </c:pt>
                <c:pt idx="2">
                  <c:v>99.731182795698928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51-274B-9DC6-EB12331C1805}"/>
            </c:ext>
          </c:extLst>
        </c:ser>
        <c:ser>
          <c:idx val="2"/>
          <c:order val="2"/>
          <c:tx>
            <c:strRef>
              <c:f>Лист1!$A$33</c:f>
              <c:strCache>
                <c:ptCount val="1"/>
                <c:pt idx="0">
                  <c:v>ГУК  Нерчинский краеведческий музей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Лист1!$M$30:$O$30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Лист1!$M$33:$O$33</c:f>
              <c:numCache>
                <c:formatCode>0</c:formatCode>
                <c:ptCount val="3"/>
                <c:pt idx="0">
                  <c:v>99.841521394611732</c:v>
                </c:pt>
                <c:pt idx="1">
                  <c:v>99.841521394611732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6D-A044-B941-729020B42692}"/>
            </c:ext>
          </c:extLst>
        </c:ser>
        <c:ser>
          <c:idx val="3"/>
          <c:order val="3"/>
          <c:tx>
            <c:strRef>
              <c:f>Лист1!$A$34</c:f>
              <c:strCache>
                <c:ptCount val="1"/>
                <c:pt idx="0">
                  <c:v>ГУК  Агинский национальный музей им. Цыбикова </c:v>
                </c:pt>
              </c:strCache>
            </c:strRef>
          </c:tx>
          <c:dLbls>
            <c:showVal val="1"/>
          </c:dLbls>
          <c:cat>
            <c:strRef>
              <c:f>Лист1!$M$30:$O$30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Лист1!$M$34:$O$34</c:f>
              <c:numCache>
                <c:formatCode>0</c:formatCode>
                <c:ptCount val="3"/>
                <c:pt idx="0">
                  <c:v>99.842767295597483</c:v>
                </c:pt>
                <c:pt idx="1">
                  <c:v>99.842767295597483</c:v>
                </c:pt>
                <c:pt idx="2">
                  <c:v>99.842767295597483</c:v>
                </c:pt>
              </c:numCache>
            </c:numRef>
          </c:val>
        </c:ser>
        <c:ser>
          <c:idx val="4"/>
          <c:order val="4"/>
          <c:tx>
            <c:strRef>
              <c:f>Лист1!$A$35</c:f>
              <c:strCache>
                <c:ptCount val="1"/>
                <c:pt idx="0">
                  <c:v>ГУК  Агинская краевая библиотека им. Жамцарано </c:v>
                </c:pt>
              </c:strCache>
            </c:strRef>
          </c:tx>
          <c:dLbls>
            <c:showVal val="1"/>
          </c:dLbls>
          <c:cat>
            <c:strRef>
              <c:f>Лист1!$M$30:$O$30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Лист1!$M$35:$O$35</c:f>
              <c:numCache>
                <c:formatCode>0</c:formatCode>
                <c:ptCount val="3"/>
                <c:pt idx="0">
                  <c:v>99.423631123919307</c:v>
                </c:pt>
                <c:pt idx="1">
                  <c:v>99.423631123919307</c:v>
                </c:pt>
                <c:pt idx="2">
                  <c:v>99.567723342939487</c:v>
                </c:pt>
              </c:numCache>
            </c:numRef>
          </c:val>
        </c:ser>
        <c:gapWidth val="182"/>
        <c:axId val="74444800"/>
        <c:axId val="74446336"/>
      </c:barChart>
      <c:catAx>
        <c:axId val="744448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446336"/>
        <c:crosses val="autoZero"/>
        <c:auto val="1"/>
        <c:lblAlgn val="ctr"/>
        <c:lblOffset val="100"/>
      </c:catAx>
      <c:valAx>
        <c:axId val="74446336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444800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883296031098414E-2"/>
          <c:y val="0.74588473531367472"/>
          <c:w val="0.89524051270469163"/>
          <c:h val="0.2222756799764010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Лист1!$L$84:$L$88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Лист1!$M$84:$M$88</c:f>
              <c:numCache>
                <c:formatCode>0</c:formatCode>
                <c:ptCount val="5"/>
                <c:pt idx="0">
                  <c:v>88.86738602212418</c:v>
                </c:pt>
                <c:pt idx="1">
                  <c:v>96.193920595533498</c:v>
                </c:pt>
                <c:pt idx="2">
                  <c:v>96.715522098961088</c:v>
                </c:pt>
                <c:pt idx="3">
                  <c:v>95.468867924528311</c:v>
                </c:pt>
                <c:pt idx="4">
                  <c:v>94.368052696582964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17-FD4F-B504-F62F5099C161}"/>
            </c:ext>
          </c:extLst>
        </c:ser>
        <c:gapWidth val="219"/>
        <c:axId val="74479488"/>
        <c:axId val="74481024"/>
      </c:barChart>
      <c:catAx>
        <c:axId val="7447948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481024"/>
        <c:crosses val="autoZero"/>
        <c:auto val="1"/>
        <c:lblAlgn val="ctr"/>
        <c:lblOffset val="100"/>
      </c:catAx>
      <c:valAx>
        <c:axId val="744810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47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Лист1!$C$83</c:f>
              <c:strCache>
                <c:ptCount val="1"/>
                <c:pt idx="0">
                  <c:v>2. Комфортность условий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Лист1!$C$84:$C$88</c:f>
              <c:numCache>
                <c:formatCode>0</c:formatCode>
                <c:ptCount val="5"/>
                <c:pt idx="0">
                  <c:v>100</c:v>
                </c:pt>
                <c:pt idx="1">
                  <c:v>99.865591397849471</c:v>
                </c:pt>
                <c:pt idx="2">
                  <c:v>99.762282091917598</c:v>
                </c:pt>
                <c:pt idx="3">
                  <c:v>99.449685534591197</c:v>
                </c:pt>
                <c:pt idx="4">
                  <c:v>99.495677233429404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23-DA48-9B63-D040CA82E3E1}"/>
            </c:ext>
          </c:extLst>
        </c:ser>
        <c:gapWidth val="182"/>
        <c:axId val="74513024"/>
        <c:axId val="74719616"/>
      </c:barChart>
      <c:catAx>
        <c:axId val="7451302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719616"/>
        <c:crosses val="autoZero"/>
        <c:auto val="1"/>
        <c:lblAlgn val="ctr"/>
        <c:lblOffset val="100"/>
      </c:catAx>
      <c:valAx>
        <c:axId val="74719616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513024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Лист1!$B$83</c:f>
              <c:strCache>
                <c:ptCount val="1"/>
                <c:pt idx="0">
                  <c:v>1. Открытость и доступность информации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Лист1!$A$84:$A$88</c:f>
              <c:strCache>
                <c:ptCount val="5"/>
                <c:pt idx="0">
                  <c:v>ГАУ Военно-исторический центр  "Дом офицеров Забайкальского края" </c:v>
                </c:pt>
                <c:pt idx="1">
                  <c:v>ГАУК  Забайкальская государственная кинокомпания </c:v>
                </c:pt>
                <c:pt idx="2">
                  <c:v>ГУК  Нерчинский краеведческий музей </c:v>
                </c:pt>
                <c:pt idx="3">
                  <c:v>ГУК  Агинский национальный музей им. Цыбикова </c:v>
                </c:pt>
                <c:pt idx="4">
                  <c:v>ГУК  Агинская краевая библиотека им. Жамцарано </c:v>
                </c:pt>
              </c:strCache>
            </c:strRef>
          </c:cat>
          <c:val>
            <c:numRef>
              <c:f>Лист1!$B$84:$B$88</c:f>
              <c:numCache>
                <c:formatCode>0</c:formatCode>
                <c:ptCount val="5"/>
                <c:pt idx="0">
                  <c:v>89.583333333333343</c:v>
                </c:pt>
                <c:pt idx="1">
                  <c:v>90.389784946236546</c:v>
                </c:pt>
                <c:pt idx="2">
                  <c:v>91.544506075013203</c:v>
                </c:pt>
                <c:pt idx="3">
                  <c:v>96.6430817610063</c:v>
                </c:pt>
                <c:pt idx="4">
                  <c:v>97.896253602305478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7F-654F-85BF-C75EE1AEDD49}"/>
            </c:ext>
          </c:extLst>
        </c:ser>
        <c:gapWidth val="182"/>
        <c:axId val="74751360"/>
        <c:axId val="74753152"/>
      </c:barChart>
      <c:catAx>
        <c:axId val="7475136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753152"/>
        <c:crosses val="autoZero"/>
        <c:auto val="1"/>
        <c:lblAlgn val="ctr"/>
        <c:lblOffset val="100"/>
      </c:catAx>
      <c:valAx>
        <c:axId val="74753152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751360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9070</xdr:colOff>
      <xdr:row>88</xdr:row>
      <xdr:rowOff>7256</xdr:rowOff>
    </xdr:from>
    <xdr:to>
      <xdr:col>9</xdr:col>
      <xdr:colOff>54428</xdr:colOff>
      <xdr:row>124</xdr:row>
      <xdr:rowOff>-1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7FCC3B35-0365-1D4F-A6BB-367D7D6D4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4233</xdr:rowOff>
    </xdr:from>
    <xdr:to>
      <xdr:col>5</xdr:col>
      <xdr:colOff>254000</xdr:colOff>
      <xdr:row>73</xdr:row>
      <xdr:rowOff>163286</xdr:rowOff>
    </xdr:to>
    <xdr:graphicFrame macro="">
      <xdr:nvGraphicFramePr>
        <xdr:cNvPr id="11" name="Диаграмма 10">
          <a:extLst>
            <a:ext uri="{FF2B5EF4-FFF2-40B4-BE49-F238E27FC236}">
              <a16:creationId xmlns="" xmlns:a16="http://schemas.microsoft.com/office/drawing/2014/main" id="{1D54C5E5-63C1-1E42-9EEF-0C0B66C192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36</xdr:row>
      <xdr:rowOff>4233</xdr:rowOff>
    </xdr:from>
    <xdr:to>
      <xdr:col>12</xdr:col>
      <xdr:colOff>296333</xdr:colOff>
      <xdr:row>74</xdr:row>
      <xdr:rowOff>-1</xdr:rowOff>
    </xdr:to>
    <xdr:graphicFrame macro="">
      <xdr:nvGraphicFramePr>
        <xdr:cNvPr id="12" name="Диаграмма 11">
          <a:extLst>
            <a:ext uri="{FF2B5EF4-FFF2-40B4-BE49-F238E27FC236}">
              <a16:creationId xmlns="" xmlns:a16="http://schemas.microsoft.com/office/drawing/2014/main" id="{BC37E957-F424-FD45-9DF8-D2FDFDCED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56445</xdr:colOff>
      <xdr:row>36</xdr:row>
      <xdr:rowOff>4233</xdr:rowOff>
    </xdr:from>
    <xdr:to>
      <xdr:col>19</xdr:col>
      <xdr:colOff>564445</xdr:colOff>
      <xdr:row>74</xdr:row>
      <xdr:rowOff>-1</xdr:rowOff>
    </xdr:to>
    <xdr:graphicFrame macro="">
      <xdr:nvGraphicFramePr>
        <xdr:cNvPr id="13" name="Диаграмма 12">
          <a:extLst>
            <a:ext uri="{FF2B5EF4-FFF2-40B4-BE49-F238E27FC236}">
              <a16:creationId xmlns="" xmlns:a16="http://schemas.microsoft.com/office/drawing/2014/main" id="{DB7131F0-D469-6546-A791-C78254CE0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707572</xdr:colOff>
      <xdr:row>35</xdr:row>
      <xdr:rowOff>181631</xdr:rowOff>
    </xdr:from>
    <xdr:to>
      <xdr:col>27</xdr:col>
      <xdr:colOff>426358</xdr:colOff>
      <xdr:row>73</xdr:row>
      <xdr:rowOff>163286</xdr:rowOff>
    </xdr:to>
    <xdr:graphicFrame macro="">
      <xdr:nvGraphicFramePr>
        <xdr:cNvPr id="14" name="Диаграмма 13">
          <a:extLst>
            <a:ext uri="{FF2B5EF4-FFF2-40B4-BE49-F238E27FC236}">
              <a16:creationId xmlns="" xmlns:a16="http://schemas.microsoft.com/office/drawing/2014/main" id="{08A2013A-BBB0-6243-A9F0-BFB06E86D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663223</xdr:colOff>
      <xdr:row>36</xdr:row>
      <xdr:rowOff>18345</xdr:rowOff>
    </xdr:from>
    <xdr:to>
      <xdr:col>35</xdr:col>
      <xdr:colOff>493889</xdr:colOff>
      <xdr:row>74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="" xmlns:a16="http://schemas.microsoft.com/office/drawing/2014/main" id="{8DBE8A99-0A04-6E49-A433-9A16D3D9D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286656</xdr:colOff>
      <xdr:row>90</xdr:row>
      <xdr:rowOff>0</xdr:rowOff>
    </xdr:from>
    <xdr:to>
      <xdr:col>16</xdr:col>
      <xdr:colOff>385536</xdr:colOff>
      <xdr:row>115</xdr:row>
      <xdr:rowOff>1815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9379BF52-AE43-9E4C-9398-75EB1BFD04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807357</xdr:colOff>
      <xdr:row>76</xdr:row>
      <xdr:rowOff>16328</xdr:rowOff>
    </xdr:from>
    <xdr:to>
      <xdr:col>12</xdr:col>
      <xdr:colOff>99785</xdr:colOff>
      <xdr:row>79</xdr:row>
      <xdr:rowOff>2160814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651A5D93-1A26-4D45-946A-47A2F0A2E5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76</xdr:row>
      <xdr:rowOff>52614</xdr:rowOff>
    </xdr:from>
    <xdr:to>
      <xdr:col>5</xdr:col>
      <xdr:colOff>272143</xdr:colOff>
      <xdr:row>79</xdr:row>
      <xdr:rowOff>2197100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3A7DFA3A-FFAC-9846-9DBA-7A6C56C612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9071</xdr:colOff>
      <xdr:row>76</xdr:row>
      <xdr:rowOff>16328</xdr:rowOff>
    </xdr:from>
    <xdr:to>
      <xdr:col>19</xdr:col>
      <xdr:colOff>190499</xdr:colOff>
      <xdr:row>79</xdr:row>
      <xdr:rowOff>2160814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AEDA665B-06DA-444E-B577-FC79AF6D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324556</xdr:colOff>
      <xdr:row>79</xdr:row>
      <xdr:rowOff>2410177</xdr:rowOff>
    </xdr:from>
    <xdr:to>
      <xdr:col>9</xdr:col>
      <xdr:colOff>14112</xdr:colOff>
      <xdr:row>80</xdr:row>
      <xdr:rowOff>176892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800C9071-13D0-084E-9A57-D6ECA4DB9B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691444</xdr:colOff>
      <xdr:row>79</xdr:row>
      <xdr:rowOff>2381956</xdr:rowOff>
    </xdr:from>
    <xdr:to>
      <xdr:col>17</xdr:col>
      <xdr:colOff>42333</xdr:colOff>
      <xdr:row>81</xdr:row>
      <xdr:rowOff>0</xdr:rowOff>
    </xdr:to>
    <xdr:graphicFrame macro="">
      <xdr:nvGraphicFramePr>
        <xdr:cNvPr id="8" name="Диаграмма 7">
          <a:extLst>
            <a:ext uri="{FF2B5EF4-FFF2-40B4-BE49-F238E27FC236}">
              <a16:creationId xmlns="" xmlns:a16="http://schemas.microsoft.com/office/drawing/2014/main" id="{E5E9C8FE-FBF3-F343-993D-61A3C7412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161471</xdr:colOff>
      <xdr:row>76</xdr:row>
      <xdr:rowOff>168728</xdr:rowOff>
    </xdr:from>
    <xdr:to>
      <xdr:col>19</xdr:col>
      <xdr:colOff>342899</xdr:colOff>
      <xdr:row>79</xdr:row>
      <xdr:rowOff>2313214</xdr:rowOff>
    </xdr:to>
    <xdr:graphicFrame macro="">
      <xdr:nvGraphicFramePr>
        <xdr:cNvPr id="16" name="Диаграмма 15">
          <a:extLst>
            <a:ext uri="{FF2B5EF4-FFF2-40B4-BE49-F238E27FC236}">
              <a16:creationId xmlns="" xmlns:a16="http://schemas.microsoft.com/office/drawing/2014/main" id="{AEDA665B-06DA-444E-B577-FC79AF6D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9070</xdr:colOff>
      <xdr:row>87</xdr:row>
      <xdr:rowOff>184149</xdr:rowOff>
    </xdr:from>
    <xdr:to>
      <xdr:col>9</xdr:col>
      <xdr:colOff>54428</xdr:colOff>
      <xdr:row>123</xdr:row>
      <xdr:rowOff>176892</xdr:rowOff>
    </xdr:to>
    <xdr:graphicFrame macro="">
      <xdr:nvGraphicFramePr>
        <xdr:cNvPr id="17" name="Диаграмма 16">
          <a:extLst>
            <a:ext uri="{FF2B5EF4-FFF2-40B4-BE49-F238E27FC236}">
              <a16:creationId xmlns="" xmlns:a16="http://schemas.microsoft.com/office/drawing/2014/main" id="{7FCC3B35-0365-1D4F-A6BB-367D7D6D4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2"/>
  <sheetViews>
    <sheetView tabSelected="1" topLeftCell="A88" zoomScale="60" zoomScaleNormal="60" workbookViewId="0">
      <selection activeCell="B31" sqref="B31:B35"/>
    </sheetView>
  </sheetViews>
  <sheetFormatPr defaultColWidth="8.85546875" defaultRowHeight="15"/>
  <cols>
    <col min="1" max="1" width="21.140625" customWidth="1"/>
    <col min="6" max="6" width="10.7109375" bestFit="1" customWidth="1"/>
    <col min="11" max="12" width="11.7109375" bestFit="1" customWidth="1"/>
    <col min="17" max="17" width="9.7109375" bestFit="1" customWidth="1"/>
    <col min="18" max="19" width="10.7109375" bestFit="1" customWidth="1"/>
    <col min="21" max="21" width="11.85546875" bestFit="1" customWidth="1"/>
    <col min="23" max="23" width="9.7109375" customWidth="1"/>
    <col min="24" max="24" width="10.42578125" customWidth="1"/>
    <col min="25" max="36" width="8.85546875" customWidth="1"/>
    <col min="37" max="37" width="8.7109375" customWidth="1"/>
    <col min="38" max="39" width="8.85546875" customWidth="1"/>
  </cols>
  <sheetData>
    <row r="1" spans="1:37" ht="51" customHeight="1">
      <c r="A1" s="176" t="s">
        <v>0</v>
      </c>
      <c r="B1" s="150" t="s">
        <v>1</v>
      </c>
      <c r="C1" s="150"/>
      <c r="D1" s="150"/>
      <c r="E1" s="150"/>
      <c r="F1" s="150"/>
      <c r="G1" s="150"/>
      <c r="H1" s="150"/>
      <c r="I1" s="150"/>
      <c r="J1" s="150"/>
      <c r="K1" s="150"/>
      <c r="L1" s="151" t="s">
        <v>2</v>
      </c>
      <c r="M1" s="151"/>
      <c r="N1" s="151"/>
      <c r="O1" s="151"/>
      <c r="P1" s="151"/>
      <c r="Q1" s="152" t="s">
        <v>3</v>
      </c>
      <c r="R1" s="152"/>
      <c r="S1" s="152"/>
      <c r="T1" s="152"/>
      <c r="U1" s="152"/>
      <c r="V1" s="149" t="s">
        <v>4</v>
      </c>
      <c r="W1" s="149"/>
      <c r="X1" s="149"/>
      <c r="Y1" s="149"/>
      <c r="Z1" s="149"/>
      <c r="AA1" s="149"/>
      <c r="AB1" s="149"/>
      <c r="AC1" s="148" t="s">
        <v>5</v>
      </c>
      <c r="AD1" s="148"/>
      <c r="AE1" s="148"/>
      <c r="AF1" s="148"/>
      <c r="AG1" s="148"/>
      <c r="AH1" s="148"/>
      <c r="AI1" s="148"/>
      <c r="AJ1" s="161" t="s">
        <v>6</v>
      </c>
      <c r="AK1" s="159" t="s">
        <v>7</v>
      </c>
    </row>
    <row r="2" spans="1:37" ht="378">
      <c r="A2" s="176"/>
      <c r="B2" s="142" t="s">
        <v>46</v>
      </c>
      <c r="C2" s="142"/>
      <c r="D2" s="142"/>
      <c r="E2" s="142"/>
      <c r="F2" s="21" t="s">
        <v>47</v>
      </c>
      <c r="G2" s="142" t="s">
        <v>48</v>
      </c>
      <c r="H2" s="142"/>
      <c r="I2" s="142"/>
      <c r="J2" s="142"/>
      <c r="K2" s="7" t="s">
        <v>8</v>
      </c>
      <c r="L2" s="20" t="s">
        <v>9</v>
      </c>
      <c r="M2" s="20"/>
      <c r="N2" s="143" t="s">
        <v>10</v>
      </c>
      <c r="O2" s="143"/>
      <c r="P2" s="38" t="s">
        <v>11</v>
      </c>
      <c r="Q2" s="39" t="s">
        <v>51</v>
      </c>
      <c r="R2" s="39" t="s">
        <v>52</v>
      </c>
      <c r="S2" s="144" t="s">
        <v>53</v>
      </c>
      <c r="T2" s="144"/>
      <c r="U2" s="40" t="s">
        <v>12</v>
      </c>
      <c r="V2" s="145" t="s">
        <v>13</v>
      </c>
      <c r="W2" s="145"/>
      <c r="X2" s="145" t="s">
        <v>14</v>
      </c>
      <c r="Y2" s="145"/>
      <c r="Z2" s="145" t="s">
        <v>15</v>
      </c>
      <c r="AA2" s="145"/>
      <c r="AB2" s="41" t="s">
        <v>16</v>
      </c>
      <c r="AC2" s="146" t="s">
        <v>17</v>
      </c>
      <c r="AD2" s="147"/>
      <c r="AE2" s="146" t="s">
        <v>18</v>
      </c>
      <c r="AF2" s="147"/>
      <c r="AG2" s="146" t="s">
        <v>19</v>
      </c>
      <c r="AH2" s="147"/>
      <c r="AI2" s="42" t="s">
        <v>20</v>
      </c>
      <c r="AJ2" s="161"/>
      <c r="AK2" s="159"/>
    </row>
    <row r="3" spans="1:37" ht="153.75" customHeight="1">
      <c r="A3" s="1"/>
      <c r="B3" s="2" t="s">
        <v>21</v>
      </c>
      <c r="C3" s="2" t="s">
        <v>22</v>
      </c>
      <c r="D3" s="3" t="s">
        <v>23</v>
      </c>
      <c r="E3" s="2" t="s">
        <v>24</v>
      </c>
      <c r="F3" s="4" t="s">
        <v>25</v>
      </c>
      <c r="G3" s="2" t="s">
        <v>26</v>
      </c>
      <c r="H3" s="4" t="s">
        <v>27</v>
      </c>
      <c r="I3" s="2" t="s">
        <v>28</v>
      </c>
      <c r="J3" s="2" t="s">
        <v>27</v>
      </c>
      <c r="K3" s="8"/>
      <c r="L3" s="5" t="s">
        <v>29</v>
      </c>
      <c r="M3" s="5" t="s">
        <v>30</v>
      </c>
      <c r="N3" s="4" t="s">
        <v>31</v>
      </c>
      <c r="O3" s="2" t="s">
        <v>27</v>
      </c>
      <c r="P3" s="9"/>
      <c r="Q3" s="4" t="s">
        <v>32</v>
      </c>
      <c r="R3" s="4" t="s">
        <v>33</v>
      </c>
      <c r="S3" s="4" t="s">
        <v>34</v>
      </c>
      <c r="T3" s="4" t="s">
        <v>35</v>
      </c>
      <c r="U3" s="25"/>
      <c r="V3" s="4" t="s">
        <v>36</v>
      </c>
      <c r="W3" s="2" t="s">
        <v>27</v>
      </c>
      <c r="X3" s="4" t="s">
        <v>37</v>
      </c>
      <c r="Y3" s="2" t="s">
        <v>27</v>
      </c>
      <c r="Z3" s="4" t="s">
        <v>38</v>
      </c>
      <c r="AA3" s="2" t="s">
        <v>27</v>
      </c>
      <c r="AB3" s="28"/>
      <c r="AC3" s="4" t="s">
        <v>39</v>
      </c>
      <c r="AD3" s="2" t="s">
        <v>27</v>
      </c>
      <c r="AE3" s="4" t="s">
        <v>40</v>
      </c>
      <c r="AF3" s="2" t="s">
        <v>27</v>
      </c>
      <c r="AG3" s="4" t="s">
        <v>41</v>
      </c>
      <c r="AH3" s="2" t="s">
        <v>27</v>
      </c>
      <c r="AI3" s="31"/>
      <c r="AJ3" s="34"/>
      <c r="AK3" s="6"/>
    </row>
    <row r="4" spans="1:37" ht="15.75" customHeight="1">
      <c r="A4" s="162" t="s">
        <v>67</v>
      </c>
      <c r="B4" s="163"/>
      <c r="C4" s="163"/>
      <c r="D4" s="164"/>
      <c r="E4" s="163"/>
      <c r="F4" s="165"/>
      <c r="G4" s="163"/>
      <c r="H4" s="166"/>
      <c r="I4" s="163"/>
      <c r="J4" s="167"/>
      <c r="K4" s="168"/>
      <c r="L4" s="169"/>
      <c r="M4" s="169"/>
      <c r="N4" s="169"/>
      <c r="O4" s="170"/>
      <c r="P4" s="171"/>
      <c r="Q4" s="170"/>
      <c r="R4" s="170"/>
      <c r="S4" s="170"/>
      <c r="T4" s="170"/>
      <c r="U4" s="172"/>
      <c r="V4" s="170"/>
      <c r="W4" s="170"/>
      <c r="X4" s="170"/>
      <c r="Y4" s="170"/>
      <c r="Z4" s="170"/>
      <c r="AA4" s="170"/>
      <c r="AB4" s="173"/>
      <c r="AC4" s="170"/>
      <c r="AD4" s="170"/>
      <c r="AE4" s="170"/>
      <c r="AF4" s="170"/>
      <c r="AG4" s="170"/>
      <c r="AH4" s="170"/>
      <c r="AI4" s="174"/>
      <c r="AJ4" s="175"/>
      <c r="AK4" s="48"/>
    </row>
    <row r="5" spans="1:37" ht="31.5">
      <c r="A5" s="14" t="s">
        <v>42</v>
      </c>
      <c r="B5" s="15">
        <v>8</v>
      </c>
      <c r="C5" s="15">
        <v>9</v>
      </c>
      <c r="D5" s="44">
        <v>5</v>
      </c>
      <c r="E5" s="15">
        <v>12</v>
      </c>
      <c r="F5" s="15">
        <v>5</v>
      </c>
      <c r="G5" s="15">
        <v>802</v>
      </c>
      <c r="H5" s="15">
        <v>802</v>
      </c>
      <c r="I5" s="15">
        <v>802</v>
      </c>
      <c r="J5" s="15">
        <v>802</v>
      </c>
      <c r="K5" s="11"/>
      <c r="L5" s="22">
        <v>6</v>
      </c>
      <c r="M5" s="22"/>
      <c r="N5" s="22">
        <v>802</v>
      </c>
      <c r="O5" s="23">
        <v>802</v>
      </c>
      <c r="P5" s="19"/>
      <c r="Q5" s="26">
        <v>2</v>
      </c>
      <c r="R5" s="26">
        <v>3</v>
      </c>
      <c r="S5" s="26">
        <v>41</v>
      </c>
      <c r="T5" s="26">
        <v>52</v>
      </c>
      <c r="U5" s="27"/>
      <c r="V5" s="30">
        <v>802</v>
      </c>
      <c r="W5" s="30">
        <v>802</v>
      </c>
      <c r="X5" s="30">
        <v>802</v>
      </c>
      <c r="Y5" s="30">
        <v>802</v>
      </c>
      <c r="Z5" s="30">
        <v>613</v>
      </c>
      <c r="AA5" s="30">
        <v>802</v>
      </c>
      <c r="AB5" s="29"/>
      <c r="AC5" s="33">
        <v>802</v>
      </c>
      <c r="AD5" s="33">
        <v>802</v>
      </c>
      <c r="AE5" s="33">
        <v>802</v>
      </c>
      <c r="AF5" s="33">
        <v>802</v>
      </c>
      <c r="AG5" s="33">
        <v>799</v>
      </c>
      <c r="AH5" s="33">
        <v>802</v>
      </c>
      <c r="AI5" s="32"/>
      <c r="AJ5" s="35"/>
      <c r="AK5" s="37">
        <v>802</v>
      </c>
    </row>
    <row r="6" spans="1:37" ht="15.75">
      <c r="A6" s="13" t="s">
        <v>43</v>
      </c>
      <c r="B6" s="132">
        <f>0.5*((B5/C5)+(D5/E5))*100</f>
        <v>65.277777777777786</v>
      </c>
      <c r="C6" s="132"/>
      <c r="D6" s="132"/>
      <c r="E6" s="132"/>
      <c r="F6" s="10">
        <v>100</v>
      </c>
      <c r="G6" s="132">
        <f>0.5*(G5/H5+I5/J5)*100</f>
        <v>100</v>
      </c>
      <c r="H6" s="132"/>
      <c r="I6" s="132"/>
      <c r="J6" s="132"/>
      <c r="K6" s="12">
        <f>B6+F6+G6</f>
        <v>265.27777777777777</v>
      </c>
      <c r="L6" s="50">
        <v>100</v>
      </c>
      <c r="M6" s="17"/>
      <c r="N6" s="133">
        <f>N5/O5*100</f>
        <v>100</v>
      </c>
      <c r="O6" s="133"/>
      <c r="P6" s="18">
        <f>(L6+N6)/2</f>
        <v>100</v>
      </c>
      <c r="Q6" s="43">
        <f>Q5*20</f>
        <v>40</v>
      </c>
      <c r="R6" s="43">
        <f>R5*20</f>
        <v>60</v>
      </c>
      <c r="S6" s="134">
        <f>S5/T5*100</f>
        <v>78.84615384615384</v>
      </c>
      <c r="T6" s="134"/>
      <c r="U6" s="43">
        <f>SUM(Q6:T6)</f>
        <v>178.84615384615384</v>
      </c>
      <c r="V6" s="135">
        <f>V5/W5*100</f>
        <v>100</v>
      </c>
      <c r="W6" s="135"/>
      <c r="X6" s="135">
        <f>X5/Y5*100</f>
        <v>100</v>
      </c>
      <c r="Y6" s="135"/>
      <c r="Z6" s="135">
        <f>Z5/AA5*100</f>
        <v>76.433915211970074</v>
      </c>
      <c r="AA6" s="135"/>
      <c r="AB6" s="51">
        <f>SUM(V6:AA6)</f>
        <v>276.43391521197009</v>
      </c>
      <c r="AC6" s="136">
        <f>AC5/AD5*100</f>
        <v>100</v>
      </c>
      <c r="AD6" s="136"/>
      <c r="AE6" s="136">
        <f>AE5/AF5*100</f>
        <v>100</v>
      </c>
      <c r="AF6" s="136"/>
      <c r="AG6" s="136">
        <f>AG5/AH5*100</f>
        <v>99.625935162094763</v>
      </c>
      <c r="AH6" s="136"/>
      <c r="AI6" s="52">
        <f>SUM(AC6:AH6)</f>
        <v>299.62593516209478</v>
      </c>
      <c r="AJ6" s="35"/>
      <c r="AK6" s="48"/>
    </row>
    <row r="7" spans="1:37" ht="30" customHeight="1">
      <c r="A7" s="46" t="s">
        <v>44</v>
      </c>
      <c r="B7" s="137">
        <v>0.3</v>
      </c>
      <c r="C7" s="138"/>
      <c r="D7" s="138"/>
      <c r="E7" s="138"/>
      <c r="F7" s="53">
        <v>0.3</v>
      </c>
      <c r="G7" s="137">
        <v>0.4</v>
      </c>
      <c r="H7" s="138"/>
      <c r="I7" s="138"/>
      <c r="J7" s="138"/>
      <c r="K7" s="11"/>
      <c r="L7" s="53">
        <v>0.5</v>
      </c>
      <c r="M7" s="54"/>
      <c r="N7" s="139">
        <v>0.5</v>
      </c>
      <c r="O7" s="140"/>
      <c r="P7" s="19"/>
      <c r="Q7" s="47">
        <v>0.3</v>
      </c>
      <c r="R7" s="47">
        <v>0.4</v>
      </c>
      <c r="S7" s="141">
        <v>0.3</v>
      </c>
      <c r="T7" s="140"/>
      <c r="U7" s="27"/>
      <c r="V7" s="141">
        <v>0.4</v>
      </c>
      <c r="W7" s="140"/>
      <c r="X7" s="141">
        <v>0.4</v>
      </c>
      <c r="Y7" s="140"/>
      <c r="Z7" s="141">
        <v>0.2</v>
      </c>
      <c r="AA7" s="140"/>
      <c r="AB7" s="51"/>
      <c r="AC7" s="141">
        <v>0.3</v>
      </c>
      <c r="AD7" s="140"/>
      <c r="AE7" s="141">
        <v>0.2</v>
      </c>
      <c r="AF7" s="140"/>
      <c r="AG7" s="141">
        <v>0.5</v>
      </c>
      <c r="AH7" s="140"/>
      <c r="AI7" s="32"/>
      <c r="AJ7" s="35"/>
      <c r="AK7" s="48"/>
    </row>
    <row r="8" spans="1:37" ht="60" customHeight="1">
      <c r="A8" s="16" t="s">
        <v>45</v>
      </c>
      <c r="B8" s="156">
        <f>B6*B7</f>
        <v>19.583333333333336</v>
      </c>
      <c r="C8" s="156"/>
      <c r="D8" s="156"/>
      <c r="E8" s="156"/>
      <c r="F8" s="63">
        <f>F6*F7</f>
        <v>30</v>
      </c>
      <c r="G8" s="156">
        <f>G6*G7</f>
        <v>40</v>
      </c>
      <c r="H8" s="156"/>
      <c r="I8" s="156"/>
      <c r="J8" s="156"/>
      <c r="K8" s="12">
        <f>B8+F8+G8</f>
        <v>89.583333333333343</v>
      </c>
      <c r="L8" s="49">
        <f>L6*L7</f>
        <v>50</v>
      </c>
      <c r="M8" s="24"/>
      <c r="N8" s="157">
        <f>N6*N7</f>
        <v>50</v>
      </c>
      <c r="O8" s="158"/>
      <c r="P8" s="18">
        <f>L8+N8</f>
        <v>100</v>
      </c>
      <c r="Q8" s="45">
        <f>Q6*Q7</f>
        <v>12</v>
      </c>
      <c r="R8" s="45">
        <f>R6*R7</f>
        <v>24</v>
      </c>
      <c r="S8" s="154">
        <f>S6*S7</f>
        <v>23.65384615384615</v>
      </c>
      <c r="T8" s="155"/>
      <c r="U8" s="43">
        <f>SUM(Q8:T8)</f>
        <v>59.653846153846146</v>
      </c>
      <c r="V8" s="153">
        <f>V6*V7</f>
        <v>40</v>
      </c>
      <c r="W8" s="153"/>
      <c r="X8" s="153">
        <f>X6*X7</f>
        <v>40</v>
      </c>
      <c r="Y8" s="153"/>
      <c r="Z8" s="153">
        <f>Z6*Z7</f>
        <v>15.286783042394015</v>
      </c>
      <c r="AA8" s="153"/>
      <c r="AB8" s="51">
        <f>SUM(V8:AA8)</f>
        <v>95.286783042394021</v>
      </c>
      <c r="AC8" s="160">
        <f>AC6*AC7</f>
        <v>30</v>
      </c>
      <c r="AD8" s="160"/>
      <c r="AE8" s="160">
        <f>AE6*AE7</f>
        <v>20</v>
      </c>
      <c r="AF8" s="160"/>
      <c r="AG8" s="160">
        <f>AG6*AG7</f>
        <v>49.812967581047381</v>
      </c>
      <c r="AH8" s="160"/>
      <c r="AI8" s="52">
        <f>SUM(AC8:AH8)</f>
        <v>99.812967581047388</v>
      </c>
      <c r="AJ8" s="36">
        <f>(K8+P8+U8+AB8+AI8)/5</f>
        <v>88.86738602212418</v>
      </c>
      <c r="AK8" s="48"/>
    </row>
    <row r="9" spans="1:37" ht="15.75">
      <c r="A9" s="127" t="s">
        <v>68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</row>
    <row r="10" spans="1:37" ht="60" customHeight="1">
      <c r="A10" s="71" t="s">
        <v>42</v>
      </c>
      <c r="B10" s="66">
        <v>8</v>
      </c>
      <c r="C10" s="66">
        <v>9</v>
      </c>
      <c r="D10" s="66">
        <v>9</v>
      </c>
      <c r="E10" s="66">
        <v>12</v>
      </c>
      <c r="F10" s="66">
        <v>6</v>
      </c>
      <c r="G10" s="66">
        <v>651</v>
      </c>
      <c r="H10" s="66">
        <v>744</v>
      </c>
      <c r="I10" s="66">
        <v>681</v>
      </c>
      <c r="J10" s="66">
        <v>744</v>
      </c>
      <c r="K10" s="70"/>
      <c r="L10" s="76">
        <v>7</v>
      </c>
      <c r="M10" s="76"/>
      <c r="N10" s="76">
        <v>742</v>
      </c>
      <c r="O10" s="76">
        <v>744</v>
      </c>
      <c r="P10" s="77"/>
      <c r="Q10" s="79">
        <v>4</v>
      </c>
      <c r="R10" s="79">
        <v>5</v>
      </c>
      <c r="S10" s="79">
        <v>37</v>
      </c>
      <c r="T10" s="79">
        <v>39</v>
      </c>
      <c r="U10" s="80"/>
      <c r="V10" s="82">
        <v>744</v>
      </c>
      <c r="W10" s="82">
        <v>744</v>
      </c>
      <c r="X10" s="82">
        <v>743</v>
      </c>
      <c r="Y10" s="82">
        <v>744</v>
      </c>
      <c r="Z10" s="82">
        <v>730</v>
      </c>
      <c r="AA10" s="82">
        <v>744</v>
      </c>
      <c r="AB10" s="83"/>
      <c r="AC10" s="85">
        <v>744</v>
      </c>
      <c r="AD10" s="85">
        <v>744</v>
      </c>
      <c r="AE10" s="85">
        <v>700</v>
      </c>
      <c r="AF10" s="85">
        <v>744</v>
      </c>
      <c r="AG10" s="85">
        <v>742</v>
      </c>
      <c r="AH10" s="85">
        <v>744</v>
      </c>
      <c r="AI10" s="86"/>
      <c r="AJ10" s="64"/>
      <c r="AK10" s="84">
        <v>744</v>
      </c>
    </row>
    <row r="11" spans="1:37" ht="15.75">
      <c r="A11" s="67" t="s">
        <v>43</v>
      </c>
      <c r="B11" s="128">
        <f>0.5*((B10/C10)+(D10/E10))*100</f>
        <v>81.944444444444443</v>
      </c>
      <c r="C11" s="128"/>
      <c r="D11" s="128"/>
      <c r="E11" s="128"/>
      <c r="F11" s="55">
        <v>100</v>
      </c>
      <c r="G11" s="128">
        <f>0.5*(G10/H10+I10/J10)*100</f>
        <v>89.516129032258064</v>
      </c>
      <c r="H11" s="128"/>
      <c r="I11" s="128"/>
      <c r="J11" s="128"/>
      <c r="K11" s="55">
        <f>B11+F11+G11</f>
        <v>271.46057347670251</v>
      </c>
      <c r="L11" s="58">
        <v>100</v>
      </c>
      <c r="M11" s="58"/>
      <c r="N11" s="129">
        <f>N10/O10*100</f>
        <v>99.731182795698928</v>
      </c>
      <c r="O11" s="129"/>
      <c r="P11" s="75">
        <f>(L11+N11)/2</f>
        <v>99.865591397849471</v>
      </c>
      <c r="Q11" s="80">
        <f>Q10*20</f>
        <v>80</v>
      </c>
      <c r="R11" s="80">
        <f>R10*20</f>
        <v>100</v>
      </c>
      <c r="S11" s="62">
        <f>S10/T10*100</f>
        <v>94.871794871794862</v>
      </c>
      <c r="T11" s="80"/>
      <c r="U11" s="62">
        <f>SUM(Q11:T11)</f>
        <v>274.87179487179486</v>
      </c>
      <c r="V11" s="130">
        <f>V10/W10*100</f>
        <v>100</v>
      </c>
      <c r="W11" s="130"/>
      <c r="X11" s="130">
        <f>X10/Y10*100</f>
        <v>99.865591397849457</v>
      </c>
      <c r="Y11" s="130"/>
      <c r="Z11" s="130">
        <f>Z10/AA10*100</f>
        <v>98.118279569892479</v>
      </c>
      <c r="AA11" s="130"/>
      <c r="AB11" s="60">
        <f>SUM(V11:AA11)</f>
        <v>297.98387096774195</v>
      </c>
      <c r="AC11" s="131">
        <f>AC10/AD10*100</f>
        <v>100</v>
      </c>
      <c r="AD11" s="131"/>
      <c r="AE11" s="131">
        <f>AE10/AF10*100</f>
        <v>94.086021505376351</v>
      </c>
      <c r="AF11" s="131"/>
      <c r="AG11" s="131">
        <f>AG10/AH10*100</f>
        <v>99.731182795698928</v>
      </c>
      <c r="AH11" s="131"/>
      <c r="AI11" s="61">
        <f>SUM(AC11:AH11)</f>
        <v>293.81720430107526</v>
      </c>
      <c r="AJ11" s="64"/>
    </row>
    <row r="12" spans="1:37" ht="15.75">
      <c r="A12" t="s">
        <v>44</v>
      </c>
      <c r="B12" s="126">
        <v>0.3</v>
      </c>
      <c r="C12" s="126"/>
      <c r="D12" s="126"/>
      <c r="E12" s="126"/>
      <c r="F12" s="69">
        <v>0.3</v>
      </c>
      <c r="G12" s="126">
        <v>0.4</v>
      </c>
      <c r="H12" s="126"/>
      <c r="I12" s="126"/>
      <c r="J12" s="126"/>
      <c r="K12" s="70"/>
      <c r="L12" s="54">
        <v>0.5</v>
      </c>
      <c r="M12" s="54"/>
      <c r="N12" s="124">
        <v>0.5</v>
      </c>
      <c r="O12" s="124"/>
      <c r="P12" s="77"/>
      <c r="Q12" s="54">
        <v>0.3</v>
      </c>
      <c r="R12" s="54">
        <v>0.4</v>
      </c>
      <c r="S12" s="54">
        <v>0.3</v>
      </c>
      <c r="T12" s="54"/>
      <c r="U12" s="80"/>
      <c r="V12" s="124">
        <v>0.4</v>
      </c>
      <c r="W12" s="124"/>
      <c r="X12" s="124">
        <v>0.4</v>
      </c>
      <c r="Y12" s="124"/>
      <c r="Z12" s="124">
        <v>0.2</v>
      </c>
      <c r="AA12" s="124"/>
      <c r="AB12" s="83"/>
      <c r="AC12" s="124">
        <v>0.3</v>
      </c>
      <c r="AD12" s="124"/>
      <c r="AE12" s="124">
        <v>0.2</v>
      </c>
      <c r="AF12" s="124"/>
      <c r="AG12" s="124">
        <v>0.5</v>
      </c>
      <c r="AH12" s="124"/>
      <c r="AI12" s="86"/>
      <c r="AJ12" s="64"/>
    </row>
    <row r="13" spans="1:37" ht="60" customHeight="1">
      <c r="A13" s="72" t="s">
        <v>45</v>
      </c>
      <c r="B13" s="121">
        <f>B11*B12</f>
        <v>24.583333333333332</v>
      </c>
      <c r="C13" s="121"/>
      <c r="D13" s="121"/>
      <c r="E13" s="121"/>
      <c r="F13" s="56">
        <f>F11*F12</f>
        <v>30</v>
      </c>
      <c r="G13" s="121">
        <f>G11*G12</f>
        <v>35.806451612903224</v>
      </c>
      <c r="H13" s="121"/>
      <c r="I13" s="121"/>
      <c r="J13" s="121"/>
      <c r="K13" s="55">
        <f>B13+F13+G13</f>
        <v>90.389784946236546</v>
      </c>
      <c r="L13" s="59">
        <f>L11*L12</f>
        <v>50</v>
      </c>
      <c r="M13" s="59"/>
      <c r="N13" s="122">
        <f>N11*N12</f>
        <v>49.865591397849464</v>
      </c>
      <c r="O13" s="122"/>
      <c r="P13" s="75">
        <f>L13+N13</f>
        <v>99.865591397849471</v>
      </c>
      <c r="Q13" s="81">
        <f>Q11*Q12</f>
        <v>24</v>
      </c>
      <c r="R13" s="81">
        <f>R11*R12</f>
        <v>40</v>
      </c>
      <c r="S13" s="119">
        <f>S11*S12</f>
        <v>28.461538461538456</v>
      </c>
      <c r="T13" s="120"/>
      <c r="U13" s="62">
        <f>SUM(Q13:T13)</f>
        <v>92.461538461538453</v>
      </c>
      <c r="V13" s="123">
        <f>V11*V12</f>
        <v>40</v>
      </c>
      <c r="W13" s="123"/>
      <c r="X13" s="123">
        <f>X11*X12</f>
        <v>39.946236559139784</v>
      </c>
      <c r="Y13" s="123"/>
      <c r="Z13" s="123">
        <f>Z11*Z12</f>
        <v>19.623655913978496</v>
      </c>
      <c r="AA13" s="123"/>
      <c r="AB13" s="60">
        <f>SUM(V13:AA13)</f>
        <v>99.569892473118273</v>
      </c>
      <c r="AC13" s="125">
        <f>AC11*AC12</f>
        <v>30</v>
      </c>
      <c r="AD13" s="125"/>
      <c r="AE13" s="125">
        <f>AE11*AE12</f>
        <v>18.817204301075272</v>
      </c>
      <c r="AF13" s="125"/>
      <c r="AG13" s="125">
        <f>AG11*AG12</f>
        <v>49.865591397849464</v>
      </c>
      <c r="AH13" s="125"/>
      <c r="AI13" s="61">
        <f>SUM(AC13:AH13)</f>
        <v>98.682795698924735</v>
      </c>
      <c r="AJ13" s="65">
        <f>(K13+P13+U13+AB13+AI13)/5</f>
        <v>96.193920595533498</v>
      </c>
    </row>
    <row r="14" spans="1:37" ht="15.75">
      <c r="A14" s="127" t="s">
        <v>69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</row>
    <row r="15" spans="1:37" ht="31.5">
      <c r="A15" s="71" t="s">
        <v>42</v>
      </c>
      <c r="B15" s="66">
        <v>5</v>
      </c>
      <c r="C15" s="66">
        <v>9</v>
      </c>
      <c r="D15" s="66">
        <v>11</v>
      </c>
      <c r="E15" s="66">
        <v>12</v>
      </c>
      <c r="F15" s="66">
        <v>4</v>
      </c>
      <c r="G15" s="66">
        <v>627</v>
      </c>
      <c r="H15" s="66">
        <v>631</v>
      </c>
      <c r="I15" s="66">
        <v>618</v>
      </c>
      <c r="J15" s="66">
        <v>631</v>
      </c>
      <c r="K15" s="70"/>
      <c r="L15" s="57">
        <v>7</v>
      </c>
      <c r="M15" s="57"/>
      <c r="N15" s="57">
        <v>628</v>
      </c>
      <c r="O15" s="57">
        <v>631</v>
      </c>
      <c r="P15" s="78"/>
      <c r="Q15" s="79">
        <v>4</v>
      </c>
      <c r="R15" s="79">
        <v>6</v>
      </c>
      <c r="S15" s="79">
        <v>26</v>
      </c>
      <c r="T15" s="79">
        <v>27</v>
      </c>
      <c r="U15" s="80"/>
      <c r="V15" s="82">
        <v>630</v>
      </c>
      <c r="W15" s="82">
        <v>631</v>
      </c>
      <c r="X15" s="82">
        <v>630</v>
      </c>
      <c r="Y15" s="82">
        <v>631</v>
      </c>
      <c r="Z15" s="82">
        <v>618</v>
      </c>
      <c r="AA15" s="82">
        <v>631</v>
      </c>
      <c r="AB15" s="83"/>
      <c r="AC15" s="85">
        <v>630</v>
      </c>
      <c r="AD15" s="85">
        <v>631</v>
      </c>
      <c r="AE15" s="85">
        <v>630</v>
      </c>
      <c r="AF15" s="85">
        <v>631</v>
      </c>
      <c r="AG15" s="85">
        <v>631</v>
      </c>
      <c r="AH15" s="85">
        <v>631</v>
      </c>
      <c r="AI15" s="86"/>
      <c r="AJ15" s="64"/>
      <c r="AK15" s="84">
        <v>631</v>
      </c>
    </row>
    <row r="16" spans="1:37" ht="15.75">
      <c r="A16" s="73" t="s">
        <v>43</v>
      </c>
      <c r="B16" s="128">
        <f>0.5*((B15/C15)+(D15/E15))*100</f>
        <v>73.611111111111114</v>
      </c>
      <c r="C16" s="128"/>
      <c r="D16" s="128"/>
      <c r="E16" s="128"/>
      <c r="F16" s="70">
        <v>100</v>
      </c>
      <c r="G16" s="128">
        <f>0.5*(G15/H15+I15/J15)*100</f>
        <v>98.652931854199679</v>
      </c>
      <c r="H16" s="128"/>
      <c r="I16" s="128"/>
      <c r="J16" s="128"/>
      <c r="K16" s="55">
        <f>B16+F16+G16</f>
        <v>272.26404296531081</v>
      </c>
      <c r="L16" s="58">
        <v>100</v>
      </c>
      <c r="M16" s="58"/>
      <c r="N16" s="129">
        <f>N15/O15*100</f>
        <v>99.524564183835182</v>
      </c>
      <c r="O16" s="129"/>
      <c r="P16" s="58">
        <f>(L16+N16)/2</f>
        <v>99.762282091917598</v>
      </c>
      <c r="Q16" s="62">
        <f>Q15*20</f>
        <v>80</v>
      </c>
      <c r="R16" s="62">
        <v>100</v>
      </c>
      <c r="S16" s="62">
        <f>S15/T15*100</f>
        <v>96.296296296296291</v>
      </c>
      <c r="T16" s="62"/>
      <c r="U16" s="62">
        <f>SUM(Q16:T16)</f>
        <v>276.2962962962963</v>
      </c>
      <c r="V16" s="130">
        <f>V15/W15*100</f>
        <v>99.841521394611732</v>
      </c>
      <c r="W16" s="130"/>
      <c r="X16" s="130">
        <f>X15/Y15*100</f>
        <v>99.841521394611732</v>
      </c>
      <c r="Y16" s="130"/>
      <c r="Z16" s="130">
        <f>Z15/AA15*100</f>
        <v>97.939778129952458</v>
      </c>
      <c r="AA16" s="130"/>
      <c r="AB16" s="60">
        <f>SUM(V16:AA16)</f>
        <v>297.62282091917592</v>
      </c>
      <c r="AC16" s="131">
        <f>AC15/AD15*100</f>
        <v>99.841521394611732</v>
      </c>
      <c r="AD16" s="131"/>
      <c r="AE16" s="131">
        <f>AE15/AF15*100</f>
        <v>99.841521394611732</v>
      </c>
      <c r="AF16" s="131"/>
      <c r="AG16" s="131">
        <f>AG15/AH15*100</f>
        <v>100</v>
      </c>
      <c r="AH16" s="131"/>
      <c r="AI16" s="61">
        <f>SUM(AC16:AH16)</f>
        <v>299.68304278922346</v>
      </c>
      <c r="AJ16" s="64"/>
    </row>
    <row r="17" spans="1:37" ht="30">
      <c r="A17" s="74" t="s">
        <v>44</v>
      </c>
      <c r="B17" s="124">
        <v>0.3</v>
      </c>
      <c r="C17" s="124"/>
      <c r="D17" s="124"/>
      <c r="E17" s="124"/>
      <c r="F17" s="54">
        <v>0.3</v>
      </c>
      <c r="G17" s="124">
        <v>0.4</v>
      </c>
      <c r="H17" s="124"/>
      <c r="I17" s="124"/>
      <c r="J17" s="124"/>
      <c r="K17" s="70"/>
      <c r="L17" s="69">
        <v>0.5</v>
      </c>
      <c r="M17" s="69"/>
      <c r="N17" s="126">
        <v>0.5</v>
      </c>
      <c r="O17" s="126"/>
      <c r="P17" s="78"/>
      <c r="Q17" s="54">
        <v>0.3</v>
      </c>
      <c r="R17" s="54">
        <v>0.4</v>
      </c>
      <c r="S17" s="54">
        <v>0.3</v>
      </c>
      <c r="T17" s="54"/>
      <c r="U17" s="80"/>
      <c r="V17" s="124">
        <v>0.4</v>
      </c>
      <c r="W17" s="124"/>
      <c r="X17" s="124">
        <v>0.4</v>
      </c>
      <c r="Y17" s="124"/>
      <c r="Z17" s="124">
        <v>0.2</v>
      </c>
      <c r="AA17" s="124"/>
      <c r="AB17" s="83"/>
      <c r="AC17" s="124">
        <v>0.3</v>
      </c>
      <c r="AD17" s="124"/>
      <c r="AE17" s="124">
        <v>0.2</v>
      </c>
      <c r="AF17" s="124"/>
      <c r="AG17" s="124">
        <v>0.5</v>
      </c>
      <c r="AH17" s="124"/>
      <c r="AI17" s="86"/>
      <c r="AJ17" s="64"/>
    </row>
    <row r="18" spans="1:37" ht="63">
      <c r="A18" s="72" t="s">
        <v>45</v>
      </c>
      <c r="B18" s="121">
        <f>B16*B17</f>
        <v>22.083333333333332</v>
      </c>
      <c r="C18" s="121"/>
      <c r="D18" s="121"/>
      <c r="E18" s="121"/>
      <c r="F18" s="56">
        <f>F16*F17</f>
        <v>30</v>
      </c>
      <c r="G18" s="121">
        <f>G16*G17</f>
        <v>39.461172741679874</v>
      </c>
      <c r="H18" s="121"/>
      <c r="I18" s="121"/>
      <c r="J18" s="121"/>
      <c r="K18" s="55">
        <f>B18+F18+G18</f>
        <v>91.544506075013203</v>
      </c>
      <c r="L18" s="59">
        <f>L16*L17</f>
        <v>50</v>
      </c>
      <c r="M18" s="59"/>
      <c r="N18" s="122">
        <f>N16*N17</f>
        <v>49.762282091917591</v>
      </c>
      <c r="O18" s="122"/>
      <c r="P18" s="58">
        <f>L18+N18</f>
        <v>99.762282091917598</v>
      </c>
      <c r="Q18" s="81">
        <f>Q16*Q17</f>
        <v>24</v>
      </c>
      <c r="R18" s="81">
        <f>R16*R17</f>
        <v>40</v>
      </c>
      <c r="S18" s="119">
        <f>S16*S17</f>
        <v>28.888888888888886</v>
      </c>
      <c r="T18" s="120"/>
      <c r="U18" s="62">
        <f>SUM(Q18:T18)</f>
        <v>92.888888888888886</v>
      </c>
      <c r="V18" s="123">
        <f>V16*V17</f>
        <v>39.936608557844693</v>
      </c>
      <c r="W18" s="123"/>
      <c r="X18" s="123">
        <f>X16*X17</f>
        <v>39.936608557844693</v>
      </c>
      <c r="Y18" s="123"/>
      <c r="Z18" s="123">
        <f>Z16*Z17</f>
        <v>19.587955625990492</v>
      </c>
      <c r="AA18" s="123"/>
      <c r="AB18" s="60">
        <f>SUM(V18:AA18)</f>
        <v>99.461172741679874</v>
      </c>
      <c r="AC18" s="125">
        <f>AC16*AC17</f>
        <v>29.95245641838352</v>
      </c>
      <c r="AD18" s="125"/>
      <c r="AE18" s="125">
        <f>AE16*AE17</f>
        <v>19.968304278922346</v>
      </c>
      <c r="AF18" s="125"/>
      <c r="AG18" s="125">
        <f>AG16*AG17</f>
        <v>50</v>
      </c>
      <c r="AH18" s="125"/>
      <c r="AI18" s="61">
        <f>SUM(AC18:AH18)</f>
        <v>99.920760697305866</v>
      </c>
      <c r="AJ18" s="65">
        <f>(K18+P18+U18+AB18+AI18)/5</f>
        <v>96.715522098961088</v>
      </c>
    </row>
    <row r="19" spans="1:37">
      <c r="A19" s="118" t="s">
        <v>70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</row>
    <row r="20" spans="1:37" ht="31.5">
      <c r="A20" s="71" t="s">
        <v>42</v>
      </c>
      <c r="B20" s="102">
        <v>9</v>
      </c>
      <c r="C20" s="102">
        <v>9</v>
      </c>
      <c r="D20" s="102">
        <v>11</v>
      </c>
      <c r="E20" s="102">
        <v>12</v>
      </c>
      <c r="F20" s="102">
        <v>5</v>
      </c>
      <c r="G20" s="102">
        <v>610</v>
      </c>
      <c r="H20" s="102">
        <v>636</v>
      </c>
      <c r="I20" s="102">
        <v>595</v>
      </c>
      <c r="J20" s="102">
        <v>636</v>
      </c>
      <c r="K20" s="105"/>
      <c r="L20" s="103">
        <v>7</v>
      </c>
      <c r="M20" s="103"/>
      <c r="N20" s="103">
        <v>629</v>
      </c>
      <c r="O20" s="103">
        <v>636</v>
      </c>
      <c r="P20" s="106"/>
      <c r="Q20" s="81">
        <v>4</v>
      </c>
      <c r="R20" s="81">
        <v>4</v>
      </c>
      <c r="S20" s="101">
        <v>16</v>
      </c>
      <c r="T20" s="112">
        <v>18</v>
      </c>
      <c r="U20" s="62"/>
      <c r="V20" s="104">
        <v>634</v>
      </c>
      <c r="W20" s="104">
        <v>636</v>
      </c>
      <c r="X20" s="104">
        <v>635</v>
      </c>
      <c r="Y20" s="104">
        <v>636</v>
      </c>
      <c r="Z20" s="104">
        <v>602</v>
      </c>
      <c r="AA20" s="104">
        <v>636</v>
      </c>
      <c r="AB20" s="107"/>
      <c r="AC20" s="109">
        <v>635</v>
      </c>
      <c r="AD20" s="109">
        <v>636</v>
      </c>
      <c r="AE20" s="109">
        <v>635</v>
      </c>
      <c r="AF20" s="109">
        <v>636</v>
      </c>
      <c r="AG20" s="109">
        <v>635</v>
      </c>
      <c r="AH20" s="109">
        <v>636</v>
      </c>
      <c r="AI20" s="108"/>
      <c r="AJ20" s="65"/>
      <c r="AK20" s="117">
        <v>636</v>
      </c>
    </row>
    <row r="21" spans="1:37" ht="15.75">
      <c r="A21" s="73" t="s">
        <v>43</v>
      </c>
      <c r="B21" s="105">
        <f>0.5*((B20/C20)+(D20/E20))*100</f>
        <v>95.833333333333329</v>
      </c>
      <c r="C21" s="105"/>
      <c r="D21" s="105"/>
      <c r="E21" s="105"/>
      <c r="F21" s="105">
        <v>100</v>
      </c>
      <c r="G21" s="105">
        <f>0.5*(G20/H20+I20/J20)*100</f>
        <v>94.732704402515722</v>
      </c>
      <c r="H21" s="105"/>
      <c r="I21" s="105"/>
      <c r="J21" s="105"/>
      <c r="K21" s="105">
        <f>B21+F21+G21</f>
        <v>290.56603773584902</v>
      </c>
      <c r="L21" s="106">
        <v>100</v>
      </c>
      <c r="M21" s="106"/>
      <c r="N21" s="106">
        <f>N20/O20*100</f>
        <v>98.899371069182379</v>
      </c>
      <c r="O21" s="106"/>
      <c r="P21" s="106">
        <f>(L21+N21)/2</f>
        <v>99.449685534591197</v>
      </c>
      <c r="Q21" s="80">
        <f>Q20*20</f>
        <v>80</v>
      </c>
      <c r="R21" s="80">
        <f>R20*20</f>
        <v>80</v>
      </c>
      <c r="S21" s="62">
        <f>S20/T20*100</f>
        <v>88.888888888888886</v>
      </c>
      <c r="T21" s="62"/>
      <c r="U21" s="62">
        <f>SUM(Q21:T21)</f>
        <v>248.88888888888889</v>
      </c>
      <c r="V21" s="107">
        <f>V20/W20*100</f>
        <v>99.685534591194966</v>
      </c>
      <c r="W21" s="107"/>
      <c r="X21" s="107">
        <f>X20/Y20*100</f>
        <v>99.842767295597483</v>
      </c>
      <c r="Y21" s="107"/>
      <c r="Z21" s="107">
        <f>Z20/AA20*100</f>
        <v>94.654088050314471</v>
      </c>
      <c r="AA21" s="107"/>
      <c r="AB21" s="107">
        <f>SUM(V21:AA21)</f>
        <v>294.1823899371069</v>
      </c>
      <c r="AC21" s="108">
        <f>AC20/AD20*100</f>
        <v>99.842767295597483</v>
      </c>
      <c r="AD21" s="108"/>
      <c r="AE21" s="108">
        <f>AE20/AF20*100</f>
        <v>99.842767295597483</v>
      </c>
      <c r="AF21" s="108"/>
      <c r="AG21" s="108">
        <f>AG20/AH20*100</f>
        <v>99.842767295597483</v>
      </c>
      <c r="AH21" s="108"/>
      <c r="AI21" s="108">
        <f>SUM(AC21:AH21)</f>
        <v>299.52830188679246</v>
      </c>
      <c r="AJ21" s="65"/>
    </row>
    <row r="22" spans="1:37" ht="30">
      <c r="A22" s="74" t="s">
        <v>44</v>
      </c>
      <c r="B22">
        <v>0.3</v>
      </c>
      <c r="F22">
        <v>0.3</v>
      </c>
      <c r="G22">
        <v>0.4</v>
      </c>
      <c r="K22" s="105"/>
      <c r="L22">
        <v>0.5</v>
      </c>
      <c r="N22">
        <v>0.5</v>
      </c>
      <c r="P22" s="106"/>
      <c r="Q22">
        <v>0.3</v>
      </c>
      <c r="R22">
        <v>0.4</v>
      </c>
      <c r="S22">
        <v>0.3</v>
      </c>
      <c r="U22" s="62"/>
      <c r="V22">
        <v>0.4</v>
      </c>
      <c r="X22">
        <v>0.4</v>
      </c>
      <c r="Z22">
        <v>0.2</v>
      </c>
      <c r="AB22" s="107"/>
      <c r="AC22">
        <v>0.3</v>
      </c>
      <c r="AE22">
        <v>0.2</v>
      </c>
      <c r="AG22">
        <v>0.5</v>
      </c>
      <c r="AI22" s="108"/>
      <c r="AJ22" s="65"/>
    </row>
    <row r="23" spans="1:37" ht="63">
      <c r="A23" s="72" t="s">
        <v>45</v>
      </c>
      <c r="B23" s="102">
        <f>B21*B22</f>
        <v>28.749999999999996</v>
      </c>
      <c r="C23" s="102"/>
      <c r="D23" s="102"/>
      <c r="E23" s="102"/>
      <c r="F23" s="102">
        <f>F21*F22</f>
        <v>30</v>
      </c>
      <c r="G23" s="102">
        <f>G21*G22</f>
        <v>37.893081761006293</v>
      </c>
      <c r="H23" s="102"/>
      <c r="I23" s="102"/>
      <c r="J23" s="102"/>
      <c r="K23" s="105">
        <f>B23+F23+G23</f>
        <v>96.6430817610063</v>
      </c>
      <c r="L23" s="103">
        <f>L21*L22</f>
        <v>50</v>
      </c>
      <c r="M23" s="103"/>
      <c r="N23" s="103">
        <f>N21*N22</f>
        <v>49.44968553459119</v>
      </c>
      <c r="O23" s="103"/>
      <c r="P23" s="106">
        <f>L23+N23</f>
        <v>99.449685534591197</v>
      </c>
      <c r="Q23" s="81">
        <f>Q21*Q22</f>
        <v>24</v>
      </c>
      <c r="R23" s="81">
        <f>R21*R22</f>
        <v>32</v>
      </c>
      <c r="S23" s="101">
        <f>S21*S22</f>
        <v>26.666666666666664</v>
      </c>
      <c r="T23" s="112"/>
      <c r="U23" s="62">
        <f>SUM(Q23:T23)</f>
        <v>82.666666666666657</v>
      </c>
      <c r="V23" s="104">
        <f>V21*V22</f>
        <v>39.874213836477992</v>
      </c>
      <c r="W23" s="104"/>
      <c r="X23" s="104">
        <f>X21*X22</f>
        <v>39.937106918238996</v>
      </c>
      <c r="Y23" s="104"/>
      <c r="Z23" s="104">
        <f>Z21*Z22</f>
        <v>18.930817610062896</v>
      </c>
      <c r="AA23" s="104"/>
      <c r="AB23" s="107">
        <f>SUM(V23:AA23)</f>
        <v>98.74213836477989</v>
      </c>
      <c r="AC23" s="109">
        <f>AC21*AC22</f>
        <v>29.952830188679243</v>
      </c>
      <c r="AD23" s="109"/>
      <c r="AE23" s="109">
        <f>AE21*AE22</f>
        <v>19.968553459119498</v>
      </c>
      <c r="AF23" s="109"/>
      <c r="AG23" s="109">
        <f>AG21*AG22</f>
        <v>49.921383647798741</v>
      </c>
      <c r="AH23" s="109"/>
      <c r="AI23" s="108">
        <f>SUM(AC23:AH23)</f>
        <v>99.842767295597483</v>
      </c>
      <c r="AJ23" s="65">
        <f>(K23+P23+U23+AB23+AI23)/5</f>
        <v>95.468867924528311</v>
      </c>
    </row>
    <row r="24" spans="1:37">
      <c r="A24" s="118" t="s">
        <v>71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</row>
    <row r="25" spans="1:37" ht="31.5">
      <c r="A25" s="71" t="s">
        <v>42</v>
      </c>
      <c r="B25" s="102">
        <v>9</v>
      </c>
      <c r="C25" s="102">
        <v>9</v>
      </c>
      <c r="D25" s="102">
        <v>12</v>
      </c>
      <c r="E25" s="102">
        <v>12</v>
      </c>
      <c r="F25" s="102">
        <v>6</v>
      </c>
      <c r="G25" s="102">
        <v>671</v>
      </c>
      <c r="H25" s="102">
        <v>694</v>
      </c>
      <c r="I25" s="102">
        <v>644</v>
      </c>
      <c r="J25" s="102">
        <v>694</v>
      </c>
      <c r="K25" s="105"/>
      <c r="L25" s="103">
        <v>7</v>
      </c>
      <c r="M25" s="103"/>
      <c r="N25" s="103">
        <v>687</v>
      </c>
      <c r="O25" s="103">
        <v>694</v>
      </c>
      <c r="P25" s="106"/>
      <c r="Q25" s="81">
        <v>3</v>
      </c>
      <c r="R25" s="81">
        <v>4</v>
      </c>
      <c r="S25" s="101">
        <v>19</v>
      </c>
      <c r="T25" s="112">
        <v>21</v>
      </c>
      <c r="U25" s="62"/>
      <c r="V25" s="104">
        <v>691</v>
      </c>
      <c r="W25" s="104">
        <v>694</v>
      </c>
      <c r="X25" s="104">
        <v>690</v>
      </c>
      <c r="Y25" s="104">
        <v>694</v>
      </c>
      <c r="Z25" s="104">
        <v>632</v>
      </c>
      <c r="AA25" s="104">
        <v>694</v>
      </c>
      <c r="AB25" s="107"/>
      <c r="AC25" s="109">
        <v>690</v>
      </c>
      <c r="AD25" s="109">
        <v>694</v>
      </c>
      <c r="AE25" s="109">
        <v>690</v>
      </c>
      <c r="AF25" s="109">
        <v>694</v>
      </c>
      <c r="AG25" s="109">
        <v>691</v>
      </c>
      <c r="AH25" s="109">
        <v>694</v>
      </c>
      <c r="AI25" s="108"/>
      <c r="AJ25" s="65"/>
      <c r="AK25" s="117">
        <v>694</v>
      </c>
    </row>
    <row r="26" spans="1:37" ht="15.75">
      <c r="A26" s="73" t="s">
        <v>43</v>
      </c>
      <c r="B26" s="105">
        <f>0.5*((B25/C25)+(D25/E25))*100</f>
        <v>100</v>
      </c>
      <c r="C26" s="105"/>
      <c r="D26" s="105"/>
      <c r="E26" s="105"/>
      <c r="F26" s="105">
        <v>100</v>
      </c>
      <c r="G26" s="105">
        <f>0.5*(G25/H25+I25/J25)*100</f>
        <v>94.740634005763695</v>
      </c>
      <c r="H26" s="105"/>
      <c r="I26" s="105"/>
      <c r="J26" s="105"/>
      <c r="K26" s="105">
        <f>B26+F26+G26</f>
        <v>294.7406340057637</v>
      </c>
      <c r="L26" s="106">
        <v>100</v>
      </c>
      <c r="M26" s="106"/>
      <c r="N26" s="106">
        <f>N25/O25*100</f>
        <v>98.991354466858795</v>
      </c>
      <c r="O26" s="106"/>
      <c r="P26" s="106">
        <f>(L26+N26)/2</f>
        <v>99.495677233429404</v>
      </c>
      <c r="Q26" s="80">
        <f>Q25*20</f>
        <v>60</v>
      </c>
      <c r="R26" s="80">
        <f>R25*20</f>
        <v>80</v>
      </c>
      <c r="S26" s="62">
        <f>S25/T25*100</f>
        <v>90.476190476190482</v>
      </c>
      <c r="T26" s="62"/>
      <c r="U26" s="62">
        <f>SUM(Q26:T26)</f>
        <v>230.47619047619048</v>
      </c>
      <c r="V26" s="107">
        <f>V25/W25*100</f>
        <v>99.567723342939487</v>
      </c>
      <c r="W26" s="107"/>
      <c r="X26" s="107">
        <f>X25/Y25*100</f>
        <v>99.423631123919307</v>
      </c>
      <c r="Y26" s="107"/>
      <c r="Z26" s="107">
        <f>Z25/AA25*100</f>
        <v>91.066282420749275</v>
      </c>
      <c r="AA26" s="107"/>
      <c r="AB26" s="107">
        <f>SUM(V26:AA26)</f>
        <v>290.05763688760806</v>
      </c>
      <c r="AC26" s="108">
        <f>AC25/AD25*100</f>
        <v>99.423631123919307</v>
      </c>
      <c r="AD26" s="108"/>
      <c r="AE26" s="108">
        <f>AE25/AF25*100</f>
        <v>99.423631123919307</v>
      </c>
      <c r="AF26" s="108"/>
      <c r="AG26" s="108">
        <f>AG25/AH25*100</f>
        <v>99.567723342939487</v>
      </c>
      <c r="AH26" s="108"/>
      <c r="AI26" s="108">
        <f>SUM(AC26:AH26)</f>
        <v>298.41498559077809</v>
      </c>
      <c r="AJ26" s="65"/>
    </row>
    <row r="27" spans="1:37" ht="30">
      <c r="A27" s="74" t="s">
        <v>44</v>
      </c>
      <c r="B27">
        <v>0.3</v>
      </c>
      <c r="F27">
        <v>0.3</v>
      </c>
      <c r="G27">
        <v>0.4</v>
      </c>
      <c r="K27" s="105"/>
      <c r="L27">
        <v>0.5</v>
      </c>
      <c r="N27">
        <v>0.5</v>
      </c>
      <c r="P27" s="106"/>
      <c r="Q27">
        <v>0.3</v>
      </c>
      <c r="R27">
        <v>0.4</v>
      </c>
      <c r="S27">
        <v>0.3</v>
      </c>
      <c r="U27" s="62"/>
      <c r="V27">
        <v>0.4</v>
      </c>
      <c r="X27">
        <v>0.4</v>
      </c>
      <c r="Z27">
        <v>0.2</v>
      </c>
      <c r="AB27" s="107"/>
      <c r="AC27">
        <v>0.3</v>
      </c>
      <c r="AE27">
        <v>0.2</v>
      </c>
      <c r="AG27">
        <v>0.5</v>
      </c>
      <c r="AI27" s="108"/>
      <c r="AJ27" s="65"/>
    </row>
    <row r="28" spans="1:37" ht="63">
      <c r="A28" s="72" t="s">
        <v>45</v>
      </c>
      <c r="B28" s="110">
        <f>B26*B27</f>
        <v>30</v>
      </c>
      <c r="C28" s="110"/>
      <c r="D28" s="110"/>
      <c r="E28" s="110"/>
      <c r="F28" s="110">
        <f>F26*F27</f>
        <v>30</v>
      </c>
      <c r="G28" s="110">
        <f>G26*G27</f>
        <v>37.896253602305478</v>
      </c>
      <c r="H28" s="110"/>
      <c r="I28" s="110"/>
      <c r="J28" s="110"/>
      <c r="K28" s="105">
        <f>B28+F28+G28</f>
        <v>97.896253602305478</v>
      </c>
      <c r="L28" s="115">
        <f>L26*L27</f>
        <v>50</v>
      </c>
      <c r="M28" s="115"/>
      <c r="N28" s="115">
        <f>N26*N27</f>
        <v>49.495677233429397</v>
      </c>
      <c r="O28" s="115"/>
      <c r="P28" s="106">
        <f>L28+N28</f>
        <v>99.495677233429404</v>
      </c>
      <c r="Q28" s="112">
        <f>Q26*Q27</f>
        <v>18</v>
      </c>
      <c r="R28" s="112">
        <f>R26*R27</f>
        <v>32</v>
      </c>
      <c r="S28" s="112">
        <f>S26*S27</f>
        <v>27.142857142857142</v>
      </c>
      <c r="T28" s="112"/>
      <c r="U28" s="62">
        <f>SUM(Q28:T28)</f>
        <v>77.142857142857139</v>
      </c>
      <c r="V28" s="111">
        <f>V26*V27</f>
        <v>39.827089337175799</v>
      </c>
      <c r="W28" s="111"/>
      <c r="X28" s="111">
        <f>X26*X27</f>
        <v>39.769452449567723</v>
      </c>
      <c r="Y28" s="111"/>
      <c r="Z28" s="111">
        <f>Z26*Z27</f>
        <v>18.213256484149856</v>
      </c>
      <c r="AA28" s="111"/>
      <c r="AB28" s="107">
        <f>SUM(V28:AA28)</f>
        <v>97.809798270893381</v>
      </c>
      <c r="AC28" s="113">
        <f>AC26*AC27</f>
        <v>29.827089337175792</v>
      </c>
      <c r="AD28" s="113"/>
      <c r="AE28" s="113">
        <f>AE26*AE27</f>
        <v>19.884726224783861</v>
      </c>
      <c r="AF28" s="113"/>
      <c r="AG28" s="113">
        <f>AG26*AG27</f>
        <v>49.783861671469744</v>
      </c>
      <c r="AH28" s="113"/>
      <c r="AI28" s="114">
        <f>SUM(AC28:AH28)</f>
        <v>99.495677233429404</v>
      </c>
      <c r="AJ28" s="116">
        <f>(K28+P28+U28+AB28+AI28)/5</f>
        <v>94.368052696582964</v>
      </c>
    </row>
    <row r="30" spans="1:37">
      <c r="A30" t="s">
        <v>49</v>
      </c>
      <c r="B30" t="s">
        <v>46</v>
      </c>
      <c r="C30" t="s">
        <v>47</v>
      </c>
      <c r="D30" t="s">
        <v>48</v>
      </c>
      <c r="E30" t="s">
        <v>9</v>
      </c>
      <c r="F30" t="s">
        <v>50</v>
      </c>
      <c r="G30" t="s">
        <v>51</v>
      </c>
      <c r="H30" t="s">
        <v>52</v>
      </c>
      <c r="I30" t="s">
        <v>54</v>
      </c>
      <c r="J30" t="s">
        <v>13</v>
      </c>
      <c r="K30" t="s">
        <v>14</v>
      </c>
      <c r="L30" t="s">
        <v>15</v>
      </c>
      <c r="M30" t="s">
        <v>17</v>
      </c>
      <c r="N30" t="s">
        <v>18</v>
      </c>
      <c r="O30" t="s">
        <v>19</v>
      </c>
    </row>
    <row r="31" spans="1:37">
      <c r="A31" t="str">
        <f>A4</f>
        <v xml:space="preserve">ГАУ Военно-исторический центр  "Дом офицеров Забайкальского края" </v>
      </c>
      <c r="B31" s="68">
        <f>B6</f>
        <v>65.277777777777786</v>
      </c>
      <c r="C31">
        <f>F6</f>
        <v>100</v>
      </c>
      <c r="D31" s="68">
        <f>G6</f>
        <v>100</v>
      </c>
      <c r="E31" s="68">
        <f>L6</f>
        <v>100</v>
      </c>
      <c r="F31" s="68">
        <f>P8</f>
        <v>100</v>
      </c>
      <c r="G31" s="68">
        <f>Q6</f>
        <v>40</v>
      </c>
      <c r="H31" s="68">
        <f>R6</f>
        <v>60</v>
      </c>
      <c r="I31" s="68">
        <f>S6</f>
        <v>78.84615384615384</v>
      </c>
      <c r="J31" s="68">
        <f>V6</f>
        <v>100</v>
      </c>
      <c r="K31" s="68">
        <f>X6</f>
        <v>100</v>
      </c>
      <c r="L31" s="68">
        <f>Z6</f>
        <v>76.433915211970074</v>
      </c>
      <c r="M31" s="68">
        <f>AC6</f>
        <v>100</v>
      </c>
      <c r="N31" s="68">
        <f>AE6</f>
        <v>100</v>
      </c>
      <c r="O31" s="68">
        <f>AG6</f>
        <v>99.625935162094763</v>
      </c>
    </row>
    <row r="32" spans="1:37">
      <c r="A32" t="str">
        <f>A9</f>
        <v xml:space="preserve">ГАУК  Забайкальская государственная кинокомпания </v>
      </c>
      <c r="B32" s="68">
        <f>B11</f>
        <v>81.944444444444443</v>
      </c>
      <c r="C32" s="68">
        <f>F11</f>
        <v>100</v>
      </c>
      <c r="D32" s="68">
        <f>G11</f>
        <v>89.516129032258064</v>
      </c>
      <c r="E32" s="68">
        <f>L11</f>
        <v>100</v>
      </c>
      <c r="F32" s="68">
        <f>P13</f>
        <v>99.865591397849471</v>
      </c>
      <c r="G32">
        <f>Q11</f>
        <v>80</v>
      </c>
      <c r="H32">
        <f>R11</f>
        <v>100</v>
      </c>
      <c r="I32" s="68">
        <f>S11</f>
        <v>94.871794871794862</v>
      </c>
      <c r="J32" s="68">
        <f>V11</f>
        <v>100</v>
      </c>
      <c r="K32" s="68">
        <f>X11</f>
        <v>99.865591397849457</v>
      </c>
      <c r="L32" s="68">
        <f>Z11</f>
        <v>98.118279569892479</v>
      </c>
      <c r="M32" s="68">
        <f>AC11</f>
        <v>100</v>
      </c>
      <c r="N32" s="68">
        <f>AE11</f>
        <v>94.086021505376351</v>
      </c>
      <c r="O32" s="68">
        <f>AG11</f>
        <v>99.731182795698928</v>
      </c>
    </row>
    <row r="33" spans="1:15">
      <c r="A33" t="str">
        <f>A14</f>
        <v xml:space="preserve">ГУК  Нерчинский краеведческий музей </v>
      </c>
      <c r="B33" s="68">
        <f>B16</f>
        <v>73.611111111111114</v>
      </c>
      <c r="C33">
        <f>F16</f>
        <v>100</v>
      </c>
      <c r="D33" s="68">
        <f>G16</f>
        <v>98.652931854199679</v>
      </c>
      <c r="E33" s="68">
        <f>L16</f>
        <v>100</v>
      </c>
      <c r="F33" s="68">
        <f>P18</f>
        <v>99.762282091917598</v>
      </c>
      <c r="G33" s="68">
        <f>Q16</f>
        <v>80</v>
      </c>
      <c r="H33" s="68">
        <f>R16</f>
        <v>100</v>
      </c>
      <c r="I33" s="68">
        <f>S16</f>
        <v>96.296296296296291</v>
      </c>
      <c r="J33" s="68">
        <f>V16</f>
        <v>99.841521394611732</v>
      </c>
      <c r="K33" s="68">
        <f>X16</f>
        <v>99.841521394611732</v>
      </c>
      <c r="L33" s="68">
        <f>Z16</f>
        <v>97.939778129952458</v>
      </c>
      <c r="M33" s="68">
        <f>AC16</f>
        <v>99.841521394611732</v>
      </c>
      <c r="N33" s="68">
        <f>AE16</f>
        <v>99.841521394611732</v>
      </c>
      <c r="O33" s="68">
        <f>AG16</f>
        <v>100</v>
      </c>
    </row>
    <row r="34" spans="1:15">
      <c r="A34" t="str">
        <f>A19</f>
        <v xml:space="preserve">ГУК  Агинский национальный музей им. Цыбикова </v>
      </c>
      <c r="B34" s="68">
        <f>B21</f>
        <v>95.833333333333329</v>
      </c>
      <c r="C34" s="68">
        <f>F21</f>
        <v>100</v>
      </c>
      <c r="D34" s="68">
        <f>G21</f>
        <v>94.732704402515722</v>
      </c>
      <c r="E34" s="68">
        <f>L21</f>
        <v>100</v>
      </c>
      <c r="F34" s="68">
        <f>N21</f>
        <v>98.899371069182379</v>
      </c>
      <c r="G34" s="68">
        <f>Q21</f>
        <v>80</v>
      </c>
      <c r="H34" s="68">
        <f>R21</f>
        <v>80</v>
      </c>
      <c r="I34" s="68">
        <f>S21</f>
        <v>88.888888888888886</v>
      </c>
      <c r="J34" s="68">
        <f>V21</f>
        <v>99.685534591194966</v>
      </c>
      <c r="K34" s="68">
        <f>X21</f>
        <v>99.842767295597483</v>
      </c>
      <c r="L34" s="68">
        <f>Z21</f>
        <v>94.654088050314471</v>
      </c>
      <c r="M34" s="68">
        <f>AC21</f>
        <v>99.842767295597483</v>
      </c>
      <c r="N34" s="68">
        <f>AE21</f>
        <v>99.842767295597483</v>
      </c>
      <c r="O34" s="68">
        <f>AG21</f>
        <v>99.842767295597483</v>
      </c>
    </row>
    <row r="35" spans="1:15">
      <c r="A35" t="str">
        <f>A24</f>
        <v xml:space="preserve">ГУК  Агинская краевая библиотека им. Жамцарано </v>
      </c>
      <c r="B35" s="68">
        <f>B26</f>
        <v>100</v>
      </c>
      <c r="C35" s="68">
        <f>F26</f>
        <v>100</v>
      </c>
      <c r="D35" s="68">
        <f>G26</f>
        <v>94.740634005763695</v>
      </c>
      <c r="E35" s="68">
        <f>L26</f>
        <v>100</v>
      </c>
      <c r="F35" s="68">
        <f>N26</f>
        <v>98.991354466858795</v>
      </c>
      <c r="G35" s="68">
        <f>Q26</f>
        <v>60</v>
      </c>
      <c r="H35" s="68">
        <f>R26</f>
        <v>80</v>
      </c>
      <c r="I35" s="68">
        <f>S26</f>
        <v>90.476190476190482</v>
      </c>
      <c r="J35" s="68">
        <f>V26</f>
        <v>99.567723342939487</v>
      </c>
      <c r="K35" s="68">
        <f>X26</f>
        <v>99.423631123919307</v>
      </c>
      <c r="L35" s="68">
        <f>Z26</f>
        <v>91.066282420749275</v>
      </c>
      <c r="M35" s="68">
        <f>AC26</f>
        <v>99.423631123919307</v>
      </c>
      <c r="N35" s="68">
        <f>AE26</f>
        <v>99.423631123919307</v>
      </c>
      <c r="O35" s="68">
        <f>AG26</f>
        <v>99.567723342939487</v>
      </c>
    </row>
    <row r="79" spans="23:45" ht="15.75">
      <c r="W79" s="87" t="s">
        <v>60</v>
      </c>
      <c r="X79" s="87" t="s">
        <v>61</v>
      </c>
      <c r="Y79" s="177" t="s">
        <v>48</v>
      </c>
      <c r="Z79" s="177"/>
      <c r="AA79" s="177"/>
      <c r="AB79" s="177"/>
      <c r="AC79" s="178" t="s">
        <v>63</v>
      </c>
      <c r="AD79" s="178"/>
      <c r="AE79" s="179" t="s">
        <v>54</v>
      </c>
      <c r="AF79" s="179"/>
      <c r="AG79" s="179"/>
      <c r="AH79" s="145" t="s">
        <v>13</v>
      </c>
      <c r="AI79" s="145"/>
      <c r="AJ79" s="145" t="s">
        <v>14</v>
      </c>
      <c r="AK79" s="145"/>
      <c r="AL79" s="145" t="s">
        <v>15</v>
      </c>
      <c r="AM79" s="145"/>
      <c r="AN79" s="146" t="s">
        <v>17</v>
      </c>
      <c r="AO79" s="147"/>
      <c r="AP79" s="146" t="s">
        <v>18</v>
      </c>
      <c r="AQ79" s="147"/>
      <c r="AR79" s="146" t="s">
        <v>19</v>
      </c>
      <c r="AS79" s="147"/>
    </row>
    <row r="80" spans="23:45" ht="409.5">
      <c r="Y80" s="88" t="s">
        <v>26</v>
      </c>
      <c r="Z80" s="89" t="s">
        <v>62</v>
      </c>
      <c r="AA80" s="90" t="s">
        <v>28</v>
      </c>
      <c r="AB80" s="89" t="s">
        <v>62</v>
      </c>
      <c r="AC80" s="91" t="s">
        <v>31</v>
      </c>
      <c r="AD80" s="92" t="s">
        <v>62</v>
      </c>
      <c r="AE80" s="93" t="s">
        <v>34</v>
      </c>
      <c r="AF80" s="93" t="s">
        <v>35</v>
      </c>
      <c r="AG80" s="94" t="s">
        <v>62</v>
      </c>
      <c r="AH80" s="96" t="s">
        <v>36</v>
      </c>
      <c r="AI80" s="95" t="s">
        <v>62</v>
      </c>
      <c r="AJ80" s="96" t="s">
        <v>37</v>
      </c>
      <c r="AK80" s="95" t="s">
        <v>62</v>
      </c>
      <c r="AL80" s="96" t="s">
        <v>38</v>
      </c>
      <c r="AM80" s="95" t="s">
        <v>62</v>
      </c>
      <c r="AN80" s="97" t="s">
        <v>39</v>
      </c>
      <c r="AO80" s="98" t="s">
        <v>62</v>
      </c>
      <c r="AP80" s="97" t="s">
        <v>40</v>
      </c>
      <c r="AQ80" s="98" t="s">
        <v>62</v>
      </c>
      <c r="AR80" s="97" t="s">
        <v>41</v>
      </c>
      <c r="AS80" s="98" t="s">
        <v>62</v>
      </c>
    </row>
    <row r="81" spans="1:45">
      <c r="W81" t="s">
        <v>64</v>
      </c>
      <c r="X81">
        <f>AK5</f>
        <v>802</v>
      </c>
      <c r="Y81">
        <f>G5</f>
        <v>802</v>
      </c>
      <c r="Z81" s="99">
        <f>Y81/X81*100</f>
        <v>100</v>
      </c>
      <c r="AA81">
        <f>I5</f>
        <v>802</v>
      </c>
      <c r="AB81" s="68">
        <f>AA81/X81*100</f>
        <v>100</v>
      </c>
      <c r="AC81" s="68">
        <f>N5</f>
        <v>802</v>
      </c>
      <c r="AD81" s="99">
        <f>AC81/X81*100</f>
        <v>100</v>
      </c>
      <c r="AE81" s="100">
        <f>S5</f>
        <v>41</v>
      </c>
      <c r="AF81" s="99">
        <f>T5</f>
        <v>52</v>
      </c>
      <c r="AG81" s="68">
        <f>AE81/AF81*100</f>
        <v>78.84615384615384</v>
      </c>
      <c r="AH81" s="68">
        <f>V5</f>
        <v>802</v>
      </c>
      <c r="AI81" s="99">
        <f>AH81/X81*100</f>
        <v>100</v>
      </c>
      <c r="AJ81" s="68">
        <f>X5</f>
        <v>802</v>
      </c>
      <c r="AK81" s="99">
        <f>AJ81/X81*100</f>
        <v>100</v>
      </c>
      <c r="AL81" s="68">
        <f>Z5</f>
        <v>613</v>
      </c>
      <c r="AM81" s="99">
        <f>AL81/X81*100</f>
        <v>76.433915211970074</v>
      </c>
      <c r="AN81" s="68">
        <f>AC5</f>
        <v>802</v>
      </c>
      <c r="AO81" s="68">
        <f>AN81/X81*100</f>
        <v>100</v>
      </c>
      <c r="AP81" s="68">
        <f>AE5</f>
        <v>802</v>
      </c>
      <c r="AQ81" s="68">
        <f>AP81/X81*100</f>
        <v>100</v>
      </c>
      <c r="AR81" s="68">
        <f>AG5</f>
        <v>799</v>
      </c>
      <c r="AS81" s="99">
        <f>AR81/X81*100</f>
        <v>99.625935162094763</v>
      </c>
    </row>
    <row r="82" spans="1:45">
      <c r="W82" t="s">
        <v>65</v>
      </c>
      <c r="X82">
        <f>AK10</f>
        <v>744</v>
      </c>
      <c r="Y82">
        <f>G10</f>
        <v>651</v>
      </c>
      <c r="Z82" s="99">
        <f t="shared" ref="Z82:Z85" si="0">Y82/X82*100</f>
        <v>87.5</v>
      </c>
      <c r="AA82">
        <f>I10</f>
        <v>681</v>
      </c>
      <c r="AB82" s="68">
        <f t="shared" ref="AB82:AB85" si="1">AA82/X82*100</f>
        <v>91.532258064516128</v>
      </c>
      <c r="AC82">
        <f>N10</f>
        <v>742</v>
      </c>
      <c r="AD82" s="99">
        <f t="shared" ref="AD82:AD85" si="2">AC82/X82*100</f>
        <v>99.731182795698928</v>
      </c>
      <c r="AE82">
        <f>S10</f>
        <v>37</v>
      </c>
      <c r="AF82">
        <f>T10</f>
        <v>39</v>
      </c>
      <c r="AG82" s="68">
        <f t="shared" ref="AG82:AG85" si="3">AE82/AF82*100</f>
        <v>94.871794871794862</v>
      </c>
      <c r="AH82">
        <f>V10</f>
        <v>744</v>
      </c>
      <c r="AI82" s="99">
        <f t="shared" ref="AI82:AI85" si="4">AH82/X82*100</f>
        <v>100</v>
      </c>
      <c r="AJ82">
        <f>X10</f>
        <v>743</v>
      </c>
      <c r="AK82" s="99">
        <f t="shared" ref="AK82:AK85" si="5">AJ82/X82*100</f>
        <v>99.865591397849457</v>
      </c>
      <c r="AL82">
        <f>Z10</f>
        <v>730</v>
      </c>
      <c r="AM82" s="99">
        <f t="shared" ref="AM82:AM85" si="6">AL82/X82*100</f>
        <v>98.118279569892479</v>
      </c>
      <c r="AN82">
        <f>AC10</f>
        <v>744</v>
      </c>
      <c r="AO82" s="68">
        <f t="shared" ref="AO82:AO85" si="7">AN82/X82*100</f>
        <v>100</v>
      </c>
      <c r="AP82">
        <f>AE10</f>
        <v>700</v>
      </c>
      <c r="AQ82" s="68">
        <f t="shared" ref="AQ82:AQ85" si="8">AP82/X82*100</f>
        <v>94.086021505376351</v>
      </c>
      <c r="AR82">
        <f>AG10</f>
        <v>742</v>
      </c>
      <c r="AS82" s="99">
        <f t="shared" ref="AS82:AS85" si="9">AR82/X82*100</f>
        <v>99.731182795698928</v>
      </c>
    </row>
    <row r="83" spans="1:45">
      <c r="A83" t="s">
        <v>49</v>
      </c>
      <c r="B83" t="s">
        <v>55</v>
      </c>
      <c r="C83" t="s">
        <v>56</v>
      </c>
      <c r="D83" t="s">
        <v>57</v>
      </c>
      <c r="E83" t="s">
        <v>58</v>
      </c>
      <c r="F83" t="s">
        <v>59</v>
      </c>
      <c r="W83" t="s">
        <v>66</v>
      </c>
      <c r="X83">
        <f>AK15</f>
        <v>631</v>
      </c>
      <c r="Y83">
        <f>G15</f>
        <v>627</v>
      </c>
      <c r="Z83" s="99">
        <f t="shared" si="0"/>
        <v>99.366085578446899</v>
      </c>
      <c r="AA83">
        <f>I15</f>
        <v>618</v>
      </c>
      <c r="AB83" s="68">
        <f t="shared" si="1"/>
        <v>97.939778129952458</v>
      </c>
      <c r="AC83" s="68">
        <f>N15</f>
        <v>628</v>
      </c>
      <c r="AD83" s="99">
        <f t="shared" si="2"/>
        <v>99.524564183835182</v>
      </c>
      <c r="AE83">
        <f>S15</f>
        <v>26</v>
      </c>
      <c r="AF83">
        <f>T15</f>
        <v>27</v>
      </c>
      <c r="AG83" s="68">
        <f t="shared" si="3"/>
        <v>96.296296296296291</v>
      </c>
      <c r="AH83">
        <f>V15</f>
        <v>630</v>
      </c>
      <c r="AI83" s="99">
        <f t="shared" si="4"/>
        <v>99.841521394611732</v>
      </c>
      <c r="AJ83">
        <f>X15</f>
        <v>630</v>
      </c>
      <c r="AK83" s="99">
        <f t="shared" si="5"/>
        <v>99.841521394611732</v>
      </c>
      <c r="AL83">
        <f>Z15</f>
        <v>618</v>
      </c>
      <c r="AM83" s="99">
        <f t="shared" si="6"/>
        <v>97.939778129952458</v>
      </c>
      <c r="AN83">
        <f>AC15</f>
        <v>630</v>
      </c>
      <c r="AO83" s="68">
        <f t="shared" si="7"/>
        <v>99.841521394611732</v>
      </c>
      <c r="AP83">
        <f>AE15</f>
        <v>630</v>
      </c>
      <c r="AQ83" s="68">
        <f t="shared" si="8"/>
        <v>99.841521394611732</v>
      </c>
      <c r="AR83">
        <f>AG15</f>
        <v>631</v>
      </c>
      <c r="AS83" s="99">
        <f t="shared" si="9"/>
        <v>100</v>
      </c>
    </row>
    <row r="84" spans="1:45" ht="15.95" customHeight="1">
      <c r="A84" t="str">
        <f>A4</f>
        <v xml:space="preserve">ГАУ Военно-исторический центр  "Дом офицеров Забайкальского края" </v>
      </c>
      <c r="B84" s="68">
        <f>K8</f>
        <v>89.583333333333343</v>
      </c>
      <c r="C84" s="68">
        <f>P8</f>
        <v>100</v>
      </c>
      <c r="D84" s="68">
        <f>U8</f>
        <v>59.653846153846146</v>
      </c>
      <c r="E84" s="68">
        <f>AB8</f>
        <v>95.286783042394021</v>
      </c>
      <c r="F84" s="68">
        <f>AI8</f>
        <v>99.812967581047388</v>
      </c>
      <c r="L84" t="str">
        <f>A84</f>
        <v xml:space="preserve">ГАУ Военно-исторический центр  "Дом офицеров Забайкальского края" </v>
      </c>
      <c r="M84" s="68">
        <f>AJ8</f>
        <v>88.86738602212418</v>
      </c>
      <c r="W84" t="str">
        <f>A87</f>
        <v xml:space="preserve">ГУК  Агинский национальный музей им. Цыбикова </v>
      </c>
      <c r="X84">
        <f>AK20</f>
        <v>636</v>
      </c>
      <c r="Y84" s="68">
        <f>G20</f>
        <v>610</v>
      </c>
      <c r="Z84" s="99">
        <f t="shared" si="0"/>
        <v>95.911949685534594</v>
      </c>
      <c r="AA84" s="68">
        <f>I20</f>
        <v>595</v>
      </c>
      <c r="AB84" s="68">
        <f t="shared" si="1"/>
        <v>93.55345911949685</v>
      </c>
      <c r="AC84" s="68">
        <f>N20</f>
        <v>629</v>
      </c>
      <c r="AD84" s="99">
        <f t="shared" si="2"/>
        <v>98.899371069182379</v>
      </c>
      <c r="AE84" s="68">
        <f>S20</f>
        <v>16</v>
      </c>
      <c r="AF84" s="68">
        <f>T20</f>
        <v>18</v>
      </c>
      <c r="AG84" s="68">
        <f t="shared" si="3"/>
        <v>88.888888888888886</v>
      </c>
      <c r="AH84" s="68">
        <f>V20</f>
        <v>634</v>
      </c>
      <c r="AI84" s="99">
        <f t="shared" si="4"/>
        <v>99.685534591194966</v>
      </c>
      <c r="AJ84" s="68">
        <f>X20</f>
        <v>635</v>
      </c>
      <c r="AK84" s="99">
        <f t="shared" si="5"/>
        <v>99.842767295597483</v>
      </c>
      <c r="AL84" s="68">
        <f>Z20</f>
        <v>602</v>
      </c>
      <c r="AM84" s="99">
        <f t="shared" si="6"/>
        <v>94.654088050314471</v>
      </c>
      <c r="AN84" s="68">
        <f>AC20</f>
        <v>635</v>
      </c>
      <c r="AO84" s="68">
        <f t="shared" si="7"/>
        <v>99.842767295597483</v>
      </c>
      <c r="AP84" s="68">
        <f>AE20</f>
        <v>635</v>
      </c>
      <c r="AQ84" s="68">
        <f t="shared" si="8"/>
        <v>99.842767295597483</v>
      </c>
      <c r="AR84" s="68">
        <f>AG20</f>
        <v>635</v>
      </c>
      <c r="AS84" s="99">
        <f t="shared" si="9"/>
        <v>99.842767295597483</v>
      </c>
    </row>
    <row r="85" spans="1:45">
      <c r="A85" t="str">
        <f>A9</f>
        <v xml:space="preserve">ГАУК  Забайкальская государственная кинокомпания </v>
      </c>
      <c r="B85" s="68">
        <f>K13</f>
        <v>90.389784946236546</v>
      </c>
      <c r="C85" s="68">
        <f>P13</f>
        <v>99.865591397849471</v>
      </c>
      <c r="D85" s="68">
        <f>U13</f>
        <v>92.461538461538453</v>
      </c>
      <c r="E85" s="68">
        <f>AB13</f>
        <v>99.569892473118273</v>
      </c>
      <c r="F85" s="68">
        <f>AI13</f>
        <v>98.682795698924735</v>
      </c>
      <c r="L85" t="str">
        <f>A85</f>
        <v xml:space="preserve">ГАУК  Забайкальская государственная кинокомпания </v>
      </c>
      <c r="M85" s="68">
        <f>AJ13</f>
        <v>96.193920595533498</v>
      </c>
      <c r="W85" t="str">
        <f>A88</f>
        <v xml:space="preserve">ГУК  Агинская краевая библиотека им. Жамцарано </v>
      </c>
      <c r="X85">
        <f>AK25</f>
        <v>694</v>
      </c>
      <c r="Y85" s="68">
        <f>G25</f>
        <v>671</v>
      </c>
      <c r="Z85" s="99">
        <f t="shared" si="0"/>
        <v>96.685878962536023</v>
      </c>
      <c r="AA85" s="68">
        <f>I25</f>
        <v>644</v>
      </c>
      <c r="AB85" s="68">
        <f t="shared" si="1"/>
        <v>92.795389048991353</v>
      </c>
      <c r="AC85" s="68">
        <f>N25</f>
        <v>687</v>
      </c>
      <c r="AD85" s="99">
        <f t="shared" si="2"/>
        <v>98.991354466858795</v>
      </c>
      <c r="AE85" s="68">
        <f>S25</f>
        <v>19</v>
      </c>
      <c r="AF85" s="68">
        <f>T25</f>
        <v>21</v>
      </c>
      <c r="AG85" s="68">
        <f t="shared" si="3"/>
        <v>90.476190476190482</v>
      </c>
      <c r="AH85" s="68">
        <f>V25</f>
        <v>691</v>
      </c>
      <c r="AI85" s="99">
        <f t="shared" si="4"/>
        <v>99.567723342939487</v>
      </c>
      <c r="AJ85" s="68">
        <f>X25</f>
        <v>690</v>
      </c>
      <c r="AK85" s="99">
        <f t="shared" si="5"/>
        <v>99.423631123919307</v>
      </c>
      <c r="AL85" s="68">
        <f>Z25</f>
        <v>632</v>
      </c>
      <c r="AM85" s="99">
        <f t="shared" si="6"/>
        <v>91.066282420749275</v>
      </c>
      <c r="AN85" s="68">
        <f>AC25</f>
        <v>690</v>
      </c>
      <c r="AO85" s="68">
        <f t="shared" si="7"/>
        <v>99.423631123919307</v>
      </c>
      <c r="AP85" s="68">
        <f>AE25</f>
        <v>690</v>
      </c>
      <c r="AQ85" s="68">
        <f t="shared" si="8"/>
        <v>99.423631123919307</v>
      </c>
      <c r="AR85" s="68">
        <f>AG25</f>
        <v>691</v>
      </c>
      <c r="AS85" s="99">
        <f t="shared" si="9"/>
        <v>99.567723342939487</v>
      </c>
    </row>
    <row r="86" spans="1:45">
      <c r="A86" t="str">
        <f>A14</f>
        <v xml:space="preserve">ГУК  Нерчинский краеведческий музей </v>
      </c>
      <c r="B86" s="68">
        <f>K18</f>
        <v>91.544506075013203</v>
      </c>
      <c r="C86" s="68">
        <f>P18</f>
        <v>99.762282091917598</v>
      </c>
      <c r="D86" s="68">
        <f>U18</f>
        <v>92.888888888888886</v>
      </c>
      <c r="E86" s="68">
        <f>AB18</f>
        <v>99.461172741679874</v>
      </c>
      <c r="F86" s="68">
        <f>AI18</f>
        <v>99.920760697305866</v>
      </c>
      <c r="L86" t="str">
        <f>A86</f>
        <v xml:space="preserve">ГУК  Нерчинский краеведческий музей </v>
      </c>
      <c r="M86" s="68">
        <f>AJ18</f>
        <v>96.715522098961088</v>
      </c>
    </row>
    <row r="87" spans="1:45">
      <c r="A87" t="str">
        <f>A34</f>
        <v xml:space="preserve">ГУК  Агинский национальный музей им. Цыбикова </v>
      </c>
      <c r="B87" s="68">
        <f>K23</f>
        <v>96.6430817610063</v>
      </c>
      <c r="C87" s="68">
        <f>P23</f>
        <v>99.449685534591197</v>
      </c>
      <c r="D87" s="68">
        <f>U23</f>
        <v>82.666666666666657</v>
      </c>
      <c r="E87" s="68">
        <f>AB23</f>
        <v>98.74213836477989</v>
      </c>
      <c r="F87" s="68">
        <f>AI23</f>
        <v>99.842767295597483</v>
      </c>
      <c r="L87" t="str">
        <f>A87</f>
        <v xml:space="preserve">ГУК  Агинский национальный музей им. Цыбикова </v>
      </c>
      <c r="M87" s="68">
        <f>AJ23</f>
        <v>95.468867924528311</v>
      </c>
    </row>
    <row r="88" spans="1:45">
      <c r="A88" t="str">
        <f>A35</f>
        <v xml:space="preserve">ГУК  Агинская краевая библиотека им. Жамцарано </v>
      </c>
      <c r="B88" s="68">
        <f>K28</f>
        <v>97.896253602305478</v>
      </c>
      <c r="C88" s="68">
        <f>P28</f>
        <v>99.495677233429404</v>
      </c>
      <c r="D88" s="68">
        <f>U28</f>
        <v>77.142857142857139</v>
      </c>
      <c r="E88" s="68">
        <f>AB28</f>
        <v>97.809798270893381</v>
      </c>
      <c r="F88" s="68">
        <f>AI28</f>
        <v>99.495677233429404</v>
      </c>
      <c r="L88" t="str">
        <f>A88</f>
        <v xml:space="preserve">ГУК  Агинская краевая библиотека им. Жамцарано </v>
      </c>
      <c r="M88" s="68">
        <f>AJ28</f>
        <v>94.368052696582964</v>
      </c>
    </row>
    <row r="89" spans="1:45">
      <c r="M89" s="68">
        <f>SUM(M84:M88)</f>
        <v>471.61374933773004</v>
      </c>
      <c r="N89">
        <f>M89/5</f>
        <v>94.322749867546008</v>
      </c>
    </row>
    <row r="126" spans="1:7">
      <c r="A126" t="str">
        <f>A84</f>
        <v xml:space="preserve">ГАУ Военно-исторический центр  "Дом офицеров Забайкальского края" </v>
      </c>
      <c r="B126">
        <f>B5</f>
        <v>8</v>
      </c>
      <c r="C126">
        <v>9</v>
      </c>
      <c r="D126" s="99">
        <f>B126/C126*100</f>
        <v>88.888888888888886</v>
      </c>
      <c r="E126" s="68">
        <f>D5</f>
        <v>5</v>
      </c>
      <c r="F126">
        <v>12</v>
      </c>
      <c r="G126" s="99">
        <f>E126/F126*100</f>
        <v>41.666666666666671</v>
      </c>
    </row>
    <row r="127" spans="1:7">
      <c r="A127" t="str">
        <f>A85</f>
        <v xml:space="preserve">ГАУК  Забайкальская государственная кинокомпания </v>
      </c>
      <c r="B127">
        <f>B10</f>
        <v>8</v>
      </c>
      <c r="C127">
        <v>9</v>
      </c>
      <c r="D127" s="99">
        <f t="shared" ref="D127:D130" si="10">B127/C127*100</f>
        <v>88.888888888888886</v>
      </c>
      <c r="E127">
        <f>D10</f>
        <v>9</v>
      </c>
      <c r="F127">
        <v>12</v>
      </c>
      <c r="G127" s="99">
        <f t="shared" ref="G127:G130" si="11">E127/F127*100</f>
        <v>75</v>
      </c>
    </row>
    <row r="128" spans="1:7">
      <c r="A128" t="str">
        <f>A86</f>
        <v xml:space="preserve">ГУК  Нерчинский краеведческий музей </v>
      </c>
      <c r="B128">
        <f>B15</f>
        <v>5</v>
      </c>
      <c r="C128">
        <v>9</v>
      </c>
      <c r="D128" s="99">
        <f t="shared" si="10"/>
        <v>55.555555555555557</v>
      </c>
      <c r="E128">
        <f>D15</f>
        <v>11</v>
      </c>
      <c r="F128">
        <v>12</v>
      </c>
      <c r="G128" s="99">
        <f t="shared" si="11"/>
        <v>91.666666666666657</v>
      </c>
    </row>
    <row r="129" spans="1:7">
      <c r="A129" t="str">
        <f>A87</f>
        <v xml:space="preserve">ГУК  Агинский национальный музей им. Цыбикова </v>
      </c>
      <c r="B129" s="68">
        <f>B20</f>
        <v>9</v>
      </c>
      <c r="C129">
        <v>9</v>
      </c>
      <c r="D129" s="99">
        <f t="shared" si="10"/>
        <v>100</v>
      </c>
      <c r="E129" s="68">
        <f>D20</f>
        <v>11</v>
      </c>
      <c r="F129">
        <v>12</v>
      </c>
      <c r="G129" s="99">
        <f t="shared" si="11"/>
        <v>91.666666666666657</v>
      </c>
    </row>
    <row r="130" spans="1:7">
      <c r="A130" t="str">
        <f>A88</f>
        <v xml:space="preserve">ГУК  Агинская краевая библиотека им. Жамцарано </v>
      </c>
      <c r="B130" s="68">
        <f>B25</f>
        <v>9</v>
      </c>
      <c r="C130">
        <v>9</v>
      </c>
      <c r="D130" s="99">
        <f t="shared" si="10"/>
        <v>100</v>
      </c>
      <c r="E130" s="68">
        <f>D25</f>
        <v>12</v>
      </c>
      <c r="F130">
        <v>12</v>
      </c>
      <c r="G130" s="99">
        <f t="shared" si="11"/>
        <v>100</v>
      </c>
    </row>
    <row r="131" spans="1:7">
      <c r="D131" s="99">
        <f>SUM(D126:D130)</f>
        <v>433.33333333333331</v>
      </c>
      <c r="G131" s="99">
        <f>SUM(G126:G130)</f>
        <v>400</v>
      </c>
    </row>
    <row r="132" spans="1:7">
      <c r="D132">
        <f>D131/5</f>
        <v>86.666666666666657</v>
      </c>
      <c r="E132">
        <f t="shared" ref="E132:G132" si="12">E131/5</f>
        <v>0</v>
      </c>
      <c r="F132">
        <f t="shared" si="12"/>
        <v>0</v>
      </c>
      <c r="G132">
        <f t="shared" si="12"/>
        <v>80</v>
      </c>
    </row>
  </sheetData>
  <sheetProtection formatCells="0" formatColumns="0" formatRows="0" insertColumns="0" insertRows="0" insertHyperlinks="0" deleteColumns="0" deleteRows="0" sort="0" autoFilter="0" pivotTables="0"/>
  <sortState ref="L85:M89">
    <sortCondition ref="M85"/>
  </sortState>
  <mergeCells count="118">
    <mergeCell ref="Y79:AB79"/>
    <mergeCell ref="AC79:AD79"/>
    <mergeCell ref="AE79:AG79"/>
    <mergeCell ref="AH79:AI79"/>
    <mergeCell ref="AJ79:AK79"/>
    <mergeCell ref="AL79:AM79"/>
    <mergeCell ref="AN79:AO79"/>
    <mergeCell ref="AP79:AQ79"/>
    <mergeCell ref="AR79:AS79"/>
    <mergeCell ref="AG12:AH12"/>
    <mergeCell ref="B13:E13"/>
    <mergeCell ref="G13:J13"/>
    <mergeCell ref="N13:O13"/>
    <mergeCell ref="V13:W13"/>
    <mergeCell ref="X13:Y13"/>
    <mergeCell ref="Z13:AA13"/>
    <mergeCell ref="AC13:AD13"/>
    <mergeCell ref="AE13:AF13"/>
    <mergeCell ref="AG13:AH13"/>
    <mergeCell ref="S13:T13"/>
    <mergeCell ref="B12:E12"/>
    <mergeCell ref="G12:J12"/>
    <mergeCell ref="N12:O12"/>
    <mergeCell ref="V12:W12"/>
    <mergeCell ref="Z12:AA12"/>
    <mergeCell ref="AC12:AD12"/>
    <mergeCell ref="AE12:AF12"/>
    <mergeCell ref="X12:Y12"/>
    <mergeCell ref="AK1:AK2"/>
    <mergeCell ref="AE6:AF6"/>
    <mergeCell ref="AG6:AH6"/>
    <mergeCell ref="X7:Y7"/>
    <mergeCell ref="X6:Y6"/>
    <mergeCell ref="Z7:AA7"/>
    <mergeCell ref="AC7:AD7"/>
    <mergeCell ref="AC8:AD8"/>
    <mergeCell ref="AE8:AF8"/>
    <mergeCell ref="AG8:AH8"/>
    <mergeCell ref="Z8:AA8"/>
    <mergeCell ref="AJ1:AJ2"/>
    <mergeCell ref="A4:AJ4"/>
    <mergeCell ref="AE7:AF7"/>
    <mergeCell ref="AG7:AH7"/>
    <mergeCell ref="A1:A2"/>
    <mergeCell ref="B7:E7"/>
    <mergeCell ref="Z11:AA11"/>
    <mergeCell ref="AC11:AD11"/>
    <mergeCell ref="AE11:AF11"/>
    <mergeCell ref="AG11:AH11"/>
    <mergeCell ref="X8:Y8"/>
    <mergeCell ref="S8:T8"/>
    <mergeCell ref="A9:AJ9"/>
    <mergeCell ref="B11:E11"/>
    <mergeCell ref="G11:J11"/>
    <mergeCell ref="B8:E8"/>
    <mergeCell ref="G8:J8"/>
    <mergeCell ref="N8:O8"/>
    <mergeCell ref="V8:W8"/>
    <mergeCell ref="N11:O11"/>
    <mergeCell ref="V11:W11"/>
    <mergeCell ref="X11:Y11"/>
    <mergeCell ref="G2:J2"/>
    <mergeCell ref="N2:O2"/>
    <mergeCell ref="S2:T2"/>
    <mergeCell ref="V2:W2"/>
    <mergeCell ref="X2:Y2"/>
    <mergeCell ref="Z2:AA2"/>
    <mergeCell ref="AC2:AD2"/>
    <mergeCell ref="AC1:AI1"/>
    <mergeCell ref="AE2:AF2"/>
    <mergeCell ref="AG2:AH2"/>
    <mergeCell ref="V1:AB1"/>
    <mergeCell ref="B1:K1"/>
    <mergeCell ref="L1:P1"/>
    <mergeCell ref="Q1:U1"/>
    <mergeCell ref="B2:E2"/>
    <mergeCell ref="B6:E6"/>
    <mergeCell ref="G6:J6"/>
    <mergeCell ref="N6:O6"/>
    <mergeCell ref="S6:T6"/>
    <mergeCell ref="V6:W6"/>
    <mergeCell ref="Z6:AA6"/>
    <mergeCell ref="AC6:AD6"/>
    <mergeCell ref="G7:J7"/>
    <mergeCell ref="N7:O7"/>
    <mergeCell ref="S7:T7"/>
    <mergeCell ref="V7:W7"/>
    <mergeCell ref="A14:AJ14"/>
    <mergeCell ref="B16:E16"/>
    <mergeCell ref="G16:J16"/>
    <mergeCell ref="N16:O16"/>
    <mergeCell ref="V16:W16"/>
    <mergeCell ref="X16:Y16"/>
    <mergeCell ref="Z16:AA16"/>
    <mergeCell ref="AC16:AD16"/>
    <mergeCell ref="AE16:AF16"/>
    <mergeCell ref="AG16:AH16"/>
    <mergeCell ref="A19:AJ19"/>
    <mergeCell ref="A24:AK24"/>
    <mergeCell ref="S18:T18"/>
    <mergeCell ref="B18:E18"/>
    <mergeCell ref="G18:J18"/>
    <mergeCell ref="N18:O18"/>
    <mergeCell ref="V18:W18"/>
    <mergeCell ref="X18:Y18"/>
    <mergeCell ref="X17:Y17"/>
    <mergeCell ref="Z17:AA17"/>
    <mergeCell ref="AC17:AD17"/>
    <mergeCell ref="Z18:AA18"/>
    <mergeCell ref="AC18:AD18"/>
    <mergeCell ref="AE17:AF17"/>
    <mergeCell ref="AG17:AH17"/>
    <mergeCell ref="B17:E17"/>
    <mergeCell ref="G17:J17"/>
    <mergeCell ref="N17:O17"/>
    <mergeCell ref="V17:W17"/>
    <mergeCell ref="AE18:AF18"/>
    <mergeCell ref="AG18:AH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</dc:title>
  <dc:creator>Anton Sychev</dc:creator>
  <cp:lastModifiedBy>User</cp:lastModifiedBy>
  <dcterms:created xsi:type="dcterms:W3CDTF">2019-08-06T00:16:54Z</dcterms:created>
  <dcterms:modified xsi:type="dcterms:W3CDTF">2023-11-27T14:12:32Z</dcterms:modified>
</cp:coreProperties>
</file>